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VENITURI" sheetId="1" r:id="rId1"/>
    <sheet name="CHELTUIELI" sheetId="2" r:id="rId2"/>
  </sheets>
  <externalReferences>
    <externalReference r:id="rId5"/>
  </externalReferences>
  <definedNames>
    <definedName name="_xlfn.BAHTTEXT" hidden="1">#NAME?</definedName>
    <definedName name="_xlnm.Print_Titles" localSheetId="1">'CHELTUIELI'!$5:$5</definedName>
    <definedName name="_xlnm.Print_Titles" localSheetId="0">'VENITURI'!$5:$5</definedName>
  </definedNames>
  <calcPr fullCalcOnLoad="1"/>
</workbook>
</file>

<file path=xl/sharedStrings.xml><?xml version="1.0" encoding="utf-8"?>
<sst xmlns="http://schemas.openxmlformats.org/spreadsheetml/2006/main" count="423" uniqueCount="380">
  <si>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</si>
  <si>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</si>
  <si>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</si>
  <si>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</si>
  <si>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</si>
  <si>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</si>
  <si>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</si>
  <si>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</si>
  <si>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</si>
  <si>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</si>
  <si>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</si>
  <si>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</si>
  <si>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</si>
  <si>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</si>
  <si>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</si>
  <si>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</si>
  <si>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</si>
  <si>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</si>
  <si>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</si>
  <si>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</si>
  <si>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</si>
  <si>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</si>
  <si>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</si>
  <si>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</si>
  <si>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</si>
  <si>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</si>
  <si>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</si>
  <si>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</si>
  <si>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</si>
  <si>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</si>
  <si>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</si>
  <si>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</si>
  <si>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</si>
  <si>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</si>
  <si>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</si>
  <si>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</si>
  <si>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</si>
  <si>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</si>
  <si>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</si>
  <si>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</si>
  <si>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</si>
  <si>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</si>
  <si>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</si>
  <si>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</si>
  <si>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</si>
  <si>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</si>
  <si>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</si>
  <si>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</si>
  <si>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</si>
  <si>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</si>
  <si>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</si>
  <si>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</si>
  <si>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</si>
  <si>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</si>
  <si>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</si>
  <si>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</si>
  <si>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</si>
  <si>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</si>
  <si>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</si>
  <si>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</si>
  <si>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</si>
  <si>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</si>
  <si>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</si>
  <si>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</si>
  <si>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</si>
  <si>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</si>
  <si>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</si>
  <si>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</si>
  <si>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</si>
  <si>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</si>
  <si>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</si>
  <si>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</si>
  <si>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</si>
  <si>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</si>
  <si>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</si>
  <si>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</si>
  <si>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</si>
  <si>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</si>
  <si>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</si>
  <si>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</si>
  <si>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</si>
  <si>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</si>
  <si>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</si>
  <si>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</si>
  <si>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</si>
  <si>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</si>
  <si>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</si>
  <si>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</si>
  <si>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</si>
  <si>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</si>
  <si>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</si>
  <si>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</si>
  <si>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</si>
  <si>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</si>
  <si>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</si>
  <si>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</si>
  <si>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</si>
  <si>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</si>
  <si>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</si>
  <si>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</si>
  <si>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</si>
  <si>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</si>
  <si>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</si>
  <si>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</si>
  <si>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</si>
  <si>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</si>
  <si>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</si>
  <si>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</si>
  <si>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</si>
  <si>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</si>
  <si>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</si>
  <si>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</si>
  <si>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</si>
  <si>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</si>
  <si>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</si>
  <si>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</si>
  <si>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</si>
  <si>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</si>
  <si>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</si>
  <si>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</si>
  <si>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</si>
  <si>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</si>
  <si>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</si>
  <si>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</si>
  <si>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</si>
  <si>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</si>
  <si>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</si>
  <si>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</si>
  <si>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</si>
  <si>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</si>
  <si>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</si>
  <si>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</si>
  <si>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</si>
  <si>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</si>
  <si>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</si>
  <si>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</si>
  <si>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</si>
  <si>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</si>
  <si>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</si>
  <si>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</si>
  <si>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</si>
  <si>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</si>
  <si>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</si>
  <si>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</si>
  <si>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</si>
  <si>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</si>
  <si>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</si>
  <si>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</si>
  <si>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</si>
  <si>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</si>
  <si>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</si>
  <si>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</si>
  <si>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</si>
  <si>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</si>
  <si>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</si>
  <si>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</si>
  <si>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</si>
  <si>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</si>
  <si>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</si>
  <si>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</si>
  <si>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</si>
  <si>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</si>
  <si>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</si>
  <si>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</si>
  <si>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</si>
  <si>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</si>
  <si>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</si>
  <si>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</si>
  <si>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</si>
  <si>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</si>
  <si>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</si>
  <si>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</si>
  <si>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</si>
  <si>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</si>
  <si>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</si>
  <si>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</si>
  <si>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</si>
  <si>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</si>
  <si>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</si>
  <si>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</si>
  <si>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</si>
  <si>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</si>
  <si>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</si>
  <si>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</si>
  <si>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</si>
  <si>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</si>
  <si>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</si>
  <si>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</si>
  <si>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</si>
  <si>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</si>
  <si>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</si>
  <si>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</si>
  <si>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</si>
  <si>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</si>
  <si>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</si>
  <si>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</si>
  <si>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</si>
  <si>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</si>
  <si>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</si>
  <si>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</si>
  <si>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</si>
  <si>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</si>
  <si>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</si>
  <si>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</si>
  <si>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</si>
  <si>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</si>
  <si>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</si>
  <si>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</si>
  <si>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</si>
  <si>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</si>
  <si>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</si>
  <si>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</si>
  <si>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</si>
  <si>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</si>
  <si>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</si>
  <si>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</si>
  <si>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</si>
  <si>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</si>
  <si>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</si>
  <si>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</si>
  <si>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</si>
  <si>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</si>
  <si>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</si>
  <si>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</si>
  <si>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</si>
  <si>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</si>
  <si>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</si>
  <si>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</si>
  <si>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</si>
  <si>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</si>
  <si>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</si>
  <si>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</si>
  <si>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</si>
  <si>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</si>
  <si>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</si>
  <si>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</si>
  <si>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</si>
  <si>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</si>
  <si>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</si>
  <si>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</si>
  <si>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</si>
  <si>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</si>
  <si>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</si>
  <si>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</si>
  <si>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</si>
  <si>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</si>
  <si>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</si>
  <si>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</si>
  <si>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</si>
  <si>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</si>
  <si>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</si>
  <si>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</si>
  <si>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</si>
  <si>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</si>
  <si>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</si>
  <si>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</si>
  <si>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</si>
  <si>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</si>
  <si>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</si>
  <si>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</si>
  <si>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</si>
  <si>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</si>
  <si>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</si>
  <si>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</si>
  <si>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</si>
  <si>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</si>
  <si>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</si>
  <si>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</si>
  <si>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</si>
  <si>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</si>
  <si>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</si>
  <si>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</si>
  <si>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</si>
  <si>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</si>
  <si>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</si>
  <si>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</si>
  <si>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</si>
  <si>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</si>
  <si>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</si>
  <si>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</si>
  <si>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</si>
  <si>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</si>
  <si>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</si>
  <si>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</si>
  <si>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</si>
  <si>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</si>
  <si>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</si>
  <si>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</si>
  <si>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</si>
  <si>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</si>
  <si>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</si>
  <si>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</si>
  <si>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</si>
  <si>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</si>
  <si>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</si>
  <si>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</si>
  <si>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</si>
  <si>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</si>
  <si>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</si>
  <si>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</si>
  <si>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</si>
  <si>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</si>
  <si>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</si>
  <si>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</si>
  <si>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</si>
  <si>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</si>
  <si>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</si>
  <si>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</si>
  <si>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</si>
  <si>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</si>
  <si>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</si>
  <si>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</si>
  <si>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</si>
  <si>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</si>
  <si>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</si>
  <si>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</si>
  <si>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</si>
  <si>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</si>
  <si>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</si>
  <si>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</si>
  <si>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</si>
  <si>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</si>
  <si>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</si>
  <si>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</si>
  <si>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</si>
  <si>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</si>
  <si>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</si>
  <si>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</si>
  <si>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</si>
  <si>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</si>
  <si>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</si>
  <si>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</si>
  <si>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</si>
  <si>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</si>
  <si>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</si>
  <si>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</si>
  <si>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</si>
  <si>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</si>
  <si>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</si>
  <si>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</si>
  <si>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</si>
  <si>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</si>
  <si>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</si>
  <si>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</si>
  <si>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</si>
  <si>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</si>
  <si>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</si>
  <si>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</si>
  <si>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</si>
  <si>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</si>
  <si>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</si>
  <si>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</si>
  <si>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</si>
  <si>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</si>
  <si>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</si>
  <si>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</si>
  <si>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</si>
  <si>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</si>
  <si>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</si>
  <si>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</si>
  <si>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</si>
  <si>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</si>
  <si>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</si>
  <si>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</si>
  <si>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</si>
  <si>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</si>
  <si>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t>Salarii de baza</t>
  </si>
  <si>
    <t>Alte drepturi salariale in bani</t>
  </si>
  <si>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</si>
  <si>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</si>
  <si>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</si>
  <si>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CASDOLJ</t>
  </si>
  <si>
    <t>MIHAELA LUCI STEFAN</t>
  </si>
  <si>
    <t>Director Economic,</t>
  </si>
  <si>
    <t>SIMONA SUBTIRELU</t>
  </si>
  <si>
    <t xml:space="preserve">    ~ activitatea curenta,</t>
  </si>
  <si>
    <t>CONT DE EXECUTIE CHELTUIELI IUNIE  2015</t>
  </si>
  <si>
    <t>CONT DE EXECUTIE VENITURI  IUNIE 2015</t>
  </si>
  <si>
    <t>nr.14338/13.07.2015</t>
  </si>
  <si>
    <r>
      <t>TITLUL</t>
    </r>
    <r>
      <rPr>
        <b/>
        <i/>
        <sz val="10"/>
        <rFont val="Arial"/>
        <family val="2"/>
      </rPr>
      <t xml:space="preserve"> IX</t>
    </r>
    <r>
      <rPr>
        <b/>
        <sz val="10"/>
        <rFont val="Arial"/>
        <family val="2"/>
      </rPr>
      <t xml:space="preserve"> ASISTENTA SOCIALA</t>
    </r>
  </si>
</sst>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name val="Arial"/>
      <family val="2"/>
    </font>
    <font>
      <sz val="10"/>
      <color indexed="10"/>
      <name val="Arial"/>
      <family val="2"/>
    </font>
    <font>
      <b/>
      <i/>
      <sz val="10"/>
      <color indexed="10"/>
      <name val="Arial"/>
      <family val="2"/>
    </font>
    <font>
      <b/>
      <sz val="10"/>
      <color indexed="10"/>
      <name val="Arial"/>
      <family val="2"/>
    </font>
    <font>
      <i/>
      <sz val="10"/>
      <color indexed="10"/>
      <name val="Arial"/>
      <family val="2"/>
    </font>
    <font>
      <sz val="11"/>
      <color indexed="10"/>
      <name val="Arial"/>
      <family val="2"/>
    </font>
    <font>
      <b/>
      <sz val="9"/>
      <color indexed="10"/>
      <name val="Arial"/>
      <family val="2"/>
    </font>
    <font>
      <i/>
      <sz val="11"/>
      <color indexed="10"/>
      <name val="Arial"/>
      <family val="2"/>
    </font>
    <font>
      <b/>
      <sz val="10"/>
      <name val="Arial"/>
      <family val="2"/>
    </font>
    <font>
      <b/>
      <i/>
      <sz val="10"/>
      <name val="Arial"/>
      <family val="2"/>
    </font>
    <font>
      <b/>
      <sz val="11"/>
      <name val="Arial"/>
      <family val="2"/>
    </font>
    <font>
      <b/>
      <i/>
      <sz val="11"/>
      <name val="Arial"/>
      <family val="2"/>
    </font>
    <font>
      <sz val="11"/>
      <name val="Arial"/>
      <family val="2"/>
    </font>
    <font>
      <b/>
      <i/>
      <sz val="14"/>
      <name val="Arial"/>
      <family val="2"/>
    </font>
    <font>
      <b/>
      <sz val="9"/>
      <name val="Arial"/>
      <family val="0"/>
    </font>
    <font>
      <sz val="9"/>
      <name val="Arial"/>
      <family val="0"/>
    </font>
    <font>
      <b/>
      <i/>
      <sz val="12"/>
      <name val="Arial"/>
      <family val="2"/>
    </font>
    <font>
      <sz val="11"/>
      <name val="Times New Roman CE"/>
      <family val="0"/>
    </font>
    <font>
      <sz val="11"/>
      <name val="Calibri"/>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6">
    <xf numFmtId="0" fontId="0" fillId="0" borderId="0" xfId="0" applyAlignment="1">
      <alignment/>
    </xf>
    <xf numFmtId="3" fontId="22" fillId="0" borderId="0" xfId="0" applyNumberFormat="1" applyFont="1" applyFill="1" applyBorder="1" applyAlignment="1">
      <alignment/>
    </xf>
    <xf numFmtId="0" fontId="22" fillId="0" borderId="0" xfId="0" applyFont="1" applyFill="1" applyAlignment="1">
      <alignment/>
    </xf>
    <xf numFmtId="4" fontId="22" fillId="0" borderId="0" xfId="0" applyNumberFormat="1" applyFont="1" applyFill="1" applyBorder="1" applyAlignment="1">
      <alignment/>
    </xf>
    <xf numFmtId="0" fontId="22" fillId="0" borderId="0" xfId="0" applyFont="1" applyFill="1" applyAlignment="1">
      <alignment horizontal="center" vertical="center" wrapText="1"/>
    </xf>
    <xf numFmtId="0" fontId="24" fillId="0" borderId="0" xfId="0" applyFont="1" applyFill="1" applyAlignment="1">
      <alignment/>
    </xf>
    <xf numFmtId="0" fontId="25" fillId="0" borderId="0" xfId="0" applyFont="1" applyFill="1" applyAlignment="1">
      <alignment/>
    </xf>
    <xf numFmtId="4" fontId="22" fillId="0" borderId="10" xfId="0" applyNumberFormat="1" applyFont="1" applyFill="1" applyBorder="1" applyAlignment="1">
      <alignment/>
    </xf>
    <xf numFmtId="0" fontId="26" fillId="0" borderId="0" xfId="0" applyFont="1" applyFill="1" applyAlignment="1">
      <alignment/>
    </xf>
    <xf numFmtId="0" fontId="22" fillId="0" borderId="0" xfId="0" applyFont="1" applyFill="1" applyAlignment="1">
      <alignment/>
    </xf>
    <xf numFmtId="4" fontId="22" fillId="0" borderId="0" xfId="0" applyNumberFormat="1" applyFont="1" applyFill="1" applyBorder="1" applyAlignment="1">
      <alignment/>
    </xf>
    <xf numFmtId="0" fontId="22" fillId="0" borderId="0" xfId="0" applyFont="1" applyFill="1" applyBorder="1" applyAlignment="1">
      <alignment/>
    </xf>
    <xf numFmtId="0" fontId="23" fillId="0" borderId="0" xfId="0" applyFont="1" applyFill="1" applyBorder="1" applyAlignment="1">
      <alignment/>
    </xf>
    <xf numFmtId="4" fontId="24" fillId="0" borderId="0" xfId="0" applyNumberFormat="1" applyFont="1" applyFill="1" applyBorder="1" applyAlignment="1">
      <alignment horizontal="center" vertical="center" wrapText="1"/>
    </xf>
    <xf numFmtId="0" fontId="22" fillId="0" borderId="0" xfId="0" applyFont="1" applyFill="1" applyBorder="1" applyAlignment="1">
      <alignment/>
    </xf>
    <xf numFmtId="3" fontId="24" fillId="0" borderId="0" xfId="0" applyNumberFormat="1" applyFont="1" applyFill="1" applyBorder="1" applyAlignment="1">
      <alignment horizontal="center"/>
    </xf>
    <xf numFmtId="3" fontId="22" fillId="0" borderId="0" xfId="0" applyNumberFormat="1" applyFont="1" applyFill="1" applyAlignment="1">
      <alignment/>
    </xf>
    <xf numFmtId="4" fontId="24" fillId="0" borderId="0" xfId="0" applyNumberFormat="1" applyFont="1" applyFill="1" applyBorder="1" applyAlignment="1">
      <alignment/>
    </xf>
    <xf numFmtId="0" fontId="24" fillId="0" borderId="0" xfId="0" applyFont="1" applyFill="1" applyBorder="1" applyAlignment="1">
      <alignment/>
    </xf>
    <xf numFmtId="0" fontId="26" fillId="0" borderId="0" xfId="0" applyFont="1" applyFill="1" applyBorder="1" applyAlignment="1">
      <alignment/>
    </xf>
    <xf numFmtId="4" fontId="26" fillId="0" borderId="0" xfId="0" applyNumberFormat="1" applyFont="1" applyFill="1" applyBorder="1" applyAlignment="1">
      <alignment/>
    </xf>
    <xf numFmtId="4" fontId="30" fillId="4" borderId="10" xfId="0" applyNumberFormat="1" applyFont="1" applyFill="1" applyBorder="1" applyAlignment="1">
      <alignment horizontal="right"/>
    </xf>
    <xf numFmtId="3" fontId="0" fillId="0" borderId="0" xfId="0" applyNumberFormat="1" applyFont="1" applyFill="1" applyBorder="1" applyAlignment="1">
      <alignment/>
    </xf>
    <xf numFmtId="172" fontId="0" fillId="0" borderId="0" xfId="0" applyNumberFormat="1" applyFont="1" applyFill="1" applyBorder="1" applyAlignment="1">
      <alignment/>
    </xf>
    <xf numFmtId="3" fontId="29" fillId="0" borderId="10" xfId="0" applyNumberFormat="1" applyFont="1" applyFill="1" applyBorder="1" applyAlignment="1">
      <alignment horizontal="center" vertical="center" wrapText="1"/>
    </xf>
    <xf numFmtId="3" fontId="30" fillId="0" borderId="10" xfId="0" applyNumberFormat="1" applyFont="1" applyFill="1" applyBorder="1" applyAlignment="1">
      <alignment horizontal="center"/>
    </xf>
    <xf numFmtId="4" fontId="29" fillId="0" borderId="10" xfId="65" applyNumberFormat="1" applyFont="1" applyFill="1" applyBorder="1" applyAlignment="1" applyProtection="1">
      <alignment horizontal="right" wrapText="1"/>
      <protection/>
    </xf>
    <xf numFmtId="4" fontId="29" fillId="0" borderId="10" xfId="65" applyNumberFormat="1" applyFont="1" applyFill="1" applyBorder="1" applyAlignment="1">
      <alignment horizontal="right" wrapText="1"/>
      <protection/>
    </xf>
    <xf numFmtId="4" fontId="30" fillId="0" borderId="10" xfId="0" applyNumberFormat="1" applyFont="1" applyFill="1" applyBorder="1" applyAlignment="1">
      <alignment horizontal="right"/>
    </xf>
    <xf numFmtId="4" fontId="31" fillId="0" borderId="10" xfId="65" applyNumberFormat="1" applyFont="1" applyFill="1" applyBorder="1" applyAlignment="1">
      <alignment horizontal="right" wrapText="1"/>
      <protection/>
    </xf>
    <xf numFmtId="4" fontId="32" fillId="0" borderId="10" xfId="0" applyNumberFormat="1" applyFont="1" applyFill="1" applyBorder="1" applyAlignment="1">
      <alignment horizontal="right"/>
    </xf>
    <xf numFmtId="4" fontId="29" fillId="0" borderId="10" xfId="65" applyNumberFormat="1" applyFont="1" applyFill="1" applyBorder="1" applyAlignment="1">
      <alignment horizontal="right"/>
      <protection/>
    </xf>
    <xf numFmtId="4" fontId="31" fillId="0" borderId="10" xfId="65" applyNumberFormat="1" applyFont="1" applyFill="1" applyBorder="1" applyAlignment="1" applyProtection="1">
      <alignment horizontal="right" wrapText="1"/>
      <protection/>
    </xf>
    <xf numFmtId="4" fontId="0" fillId="0" borderId="10" xfId="0" applyNumberFormat="1" applyFont="1" applyFill="1" applyBorder="1" applyAlignment="1">
      <alignment/>
    </xf>
    <xf numFmtId="3" fontId="30" fillId="0" borderId="0" xfId="0" applyNumberFormat="1" applyFont="1" applyFill="1" applyBorder="1" applyAlignment="1">
      <alignment horizontal="center" wrapText="1"/>
    </xf>
    <xf numFmtId="4" fontId="34" fillId="0" borderId="0" xfId="0" applyNumberFormat="1" applyFont="1" applyFill="1" applyAlignment="1">
      <alignment horizontal="center"/>
    </xf>
    <xf numFmtId="4" fontId="0" fillId="0" borderId="0" xfId="0" applyNumberFormat="1" applyFont="1" applyFill="1" applyBorder="1" applyAlignment="1">
      <alignment/>
    </xf>
    <xf numFmtId="2" fontId="29" fillId="0" borderId="10" xfId="0" applyNumberFormat="1" applyFont="1" applyFill="1" applyBorder="1" applyAlignment="1">
      <alignment horizontal="center" vertical="center" wrapText="1"/>
    </xf>
    <xf numFmtId="1" fontId="29" fillId="0" borderId="10" xfId="0" applyNumberFormat="1" applyFont="1" applyFill="1" applyBorder="1" applyAlignment="1">
      <alignment horizontal="center"/>
    </xf>
    <xf numFmtId="4" fontId="29" fillId="0" borderId="10" xfId="0" applyNumberFormat="1" applyFont="1" applyFill="1" applyBorder="1" applyAlignment="1">
      <alignment/>
    </xf>
    <xf numFmtId="2" fontId="29" fillId="0" borderId="10" xfId="0" applyNumberFormat="1" applyFont="1" applyFill="1" applyBorder="1" applyAlignment="1">
      <alignment/>
    </xf>
    <xf numFmtId="4" fontId="0" fillId="0" borderId="0" xfId="0" applyNumberFormat="1" applyFont="1" applyFill="1" applyAlignment="1">
      <alignment/>
    </xf>
    <xf numFmtId="4" fontId="33" fillId="0" borderId="0" xfId="0" applyNumberFormat="1" applyFont="1" applyFill="1" applyAlignment="1">
      <alignment/>
    </xf>
    <xf numFmtId="2" fontId="29" fillId="0" borderId="10" xfId="0" applyNumberFormat="1" applyFont="1" applyFill="1" applyBorder="1" applyAlignment="1">
      <alignment horizontal="center"/>
    </xf>
    <xf numFmtId="2" fontId="0" fillId="0" borderId="10" xfId="0" applyNumberFormat="1" applyFont="1" applyFill="1" applyBorder="1" applyAlignment="1">
      <alignment/>
    </xf>
    <xf numFmtId="4" fontId="29" fillId="0" borderId="10" xfId="0" applyNumberFormat="1" applyFont="1" applyFill="1" applyBorder="1" applyAlignment="1">
      <alignment/>
    </xf>
    <xf numFmtId="4" fontId="0" fillId="0" borderId="10" xfId="0" applyNumberFormat="1" applyFont="1" applyFill="1" applyBorder="1" applyAlignment="1">
      <alignment/>
    </xf>
    <xf numFmtId="0" fontId="0" fillId="0" borderId="0" xfId="0" applyFont="1" applyFill="1" applyAlignment="1">
      <alignment/>
    </xf>
    <xf numFmtId="4" fontId="0" fillId="0" borderId="0" xfId="0" applyNumberFormat="1" applyFont="1" applyFill="1" applyBorder="1" applyAlignment="1">
      <alignment/>
    </xf>
    <xf numFmtId="2" fontId="29" fillId="0" borderId="10" xfId="0" applyNumberFormat="1" applyFont="1" applyFill="1" applyBorder="1" applyAlignment="1">
      <alignment horizontal="center" vertical="center" wrapText="1"/>
    </xf>
    <xf numFmtId="1" fontId="29" fillId="0" borderId="10" xfId="0" applyNumberFormat="1" applyFont="1" applyFill="1" applyBorder="1" applyAlignment="1">
      <alignment horizontal="center"/>
    </xf>
    <xf numFmtId="2" fontId="0" fillId="0" borderId="10" xfId="0" applyNumberFormat="1" applyFont="1" applyFill="1" applyBorder="1" applyAlignment="1">
      <alignment/>
    </xf>
    <xf numFmtId="0" fontId="0" fillId="0" borderId="0" xfId="0" applyFont="1" applyFill="1" applyAlignment="1">
      <alignment/>
    </xf>
    <xf numFmtId="0" fontId="33" fillId="0" borderId="0" xfId="0" applyFont="1" applyFill="1" applyAlignment="1">
      <alignment/>
    </xf>
    <xf numFmtId="0" fontId="0" fillId="0" borderId="0" xfId="0" applyFont="1" applyFill="1" applyAlignment="1">
      <alignment/>
    </xf>
    <xf numFmtId="0" fontId="30" fillId="0" borderId="0" xfId="0" applyFont="1" applyFill="1" applyAlignment="1">
      <alignment horizontal="center"/>
    </xf>
    <xf numFmtId="2" fontId="29" fillId="0" borderId="10" xfId="0" applyNumberFormat="1" applyFont="1" applyFill="1" applyBorder="1" applyAlignment="1">
      <alignment horizontal="center"/>
    </xf>
    <xf numFmtId="0" fontId="0" fillId="0" borderId="0" xfId="0" applyFont="1" applyFill="1" applyAlignment="1">
      <alignment wrapText="1"/>
    </xf>
    <xf numFmtId="0" fontId="29" fillId="0" borderId="0" xfId="0" applyFont="1" applyFill="1" applyAlignment="1">
      <alignment vertical="center" wrapText="1"/>
    </xf>
    <xf numFmtId="0" fontId="0" fillId="0" borderId="0" xfId="0" applyFont="1" applyFill="1" applyAlignment="1">
      <alignment wrapText="1"/>
    </xf>
    <xf numFmtId="2" fontId="35" fillId="0" borderId="10" xfId="0" applyNumberFormat="1" applyFont="1" applyFill="1" applyBorder="1" applyAlignment="1">
      <alignment horizontal="left"/>
    </xf>
    <xf numFmtId="2" fontId="36" fillId="0" borderId="10" xfId="0" applyNumberFormat="1" applyFont="1" applyFill="1" applyBorder="1" applyAlignment="1">
      <alignment horizontal="left"/>
    </xf>
    <xf numFmtId="2" fontId="29" fillId="0" borderId="10" xfId="0" applyNumberFormat="1" applyFont="1" applyFill="1" applyBorder="1" applyAlignment="1">
      <alignment/>
    </xf>
    <xf numFmtId="2" fontId="36" fillId="0" borderId="10" xfId="0" applyNumberFormat="1" applyFont="1" applyFill="1" applyBorder="1" applyAlignment="1" applyProtection="1">
      <alignment horizontal="left" vertical="center"/>
      <protection/>
    </xf>
    <xf numFmtId="2" fontId="36" fillId="0" borderId="10" xfId="0" applyNumberFormat="1" applyFont="1" applyFill="1" applyBorder="1" applyAlignment="1">
      <alignment wrapText="1"/>
    </xf>
    <xf numFmtId="2" fontId="0" fillId="0" borderId="10" xfId="0" applyNumberFormat="1" applyFont="1" applyFill="1" applyBorder="1" applyAlignment="1">
      <alignment wrapText="1"/>
    </xf>
    <xf numFmtId="2" fontId="31" fillId="0" borderId="10" xfId="0" applyNumberFormat="1" applyFont="1" applyFill="1" applyBorder="1" applyAlignment="1">
      <alignment wrapText="1"/>
    </xf>
    <xf numFmtId="2" fontId="33" fillId="0" borderId="10" xfId="0" applyNumberFormat="1" applyFont="1" applyFill="1" applyBorder="1" applyAlignment="1">
      <alignment wrapText="1"/>
    </xf>
    <xf numFmtId="0" fontId="0" fillId="0" borderId="0" xfId="0" applyFont="1" applyFill="1" applyAlignment="1">
      <alignment wrapText="1"/>
    </xf>
    <xf numFmtId="0" fontId="33" fillId="0" borderId="0" xfId="0" applyFont="1" applyFill="1" applyAlignment="1">
      <alignment wrapText="1"/>
    </xf>
    <xf numFmtId="3" fontId="37" fillId="0" borderId="0" xfId="0" applyNumberFormat="1" applyFont="1" applyFill="1" applyBorder="1" applyAlignment="1">
      <alignment horizontal="left"/>
    </xf>
    <xf numFmtId="3" fontId="30" fillId="0" borderId="0" xfId="0" applyNumberFormat="1" applyFont="1" applyFill="1" applyBorder="1" applyAlignment="1">
      <alignment horizontal="left"/>
    </xf>
    <xf numFmtId="0" fontId="30" fillId="0" borderId="0" xfId="0" applyFont="1" applyFill="1" applyAlignment="1">
      <alignment horizontal="left"/>
    </xf>
    <xf numFmtId="0" fontId="0" fillId="0" borderId="0" xfId="0" applyFont="1" applyFill="1" applyBorder="1" applyAlignment="1">
      <alignment/>
    </xf>
    <xf numFmtId="2" fontId="29" fillId="0" borderId="10" xfId="0" applyNumberFormat="1" applyFont="1" applyFill="1" applyBorder="1" applyAlignment="1">
      <alignment horizontal="center" wrapText="1"/>
    </xf>
    <xf numFmtId="2" fontId="29" fillId="0" borderId="10" xfId="0" applyNumberFormat="1" applyFont="1" applyFill="1" applyBorder="1" applyAlignment="1">
      <alignment wrapText="1"/>
    </xf>
    <xf numFmtId="2" fontId="0" fillId="0" borderId="10" xfId="0" applyNumberFormat="1" applyFont="1" applyFill="1" applyBorder="1" applyAlignment="1">
      <alignment wrapText="1"/>
    </xf>
    <xf numFmtId="2" fontId="38" fillId="0" borderId="10" xfId="0" applyNumberFormat="1" applyFont="1" applyFill="1" applyBorder="1" applyAlignment="1">
      <alignment wrapText="1"/>
    </xf>
    <xf numFmtId="2" fontId="39" fillId="0" borderId="10" xfId="0" applyNumberFormat="1" applyFont="1" applyFill="1" applyBorder="1" applyAlignment="1">
      <alignment wrapText="1"/>
    </xf>
    <xf numFmtId="2" fontId="36" fillId="0" borderId="10" xfId="0" applyNumberFormat="1" applyFont="1" applyFill="1" applyBorder="1" applyAlignment="1">
      <alignment wrapText="1"/>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31" fillId="0" borderId="10" xfId="64" applyNumberFormat="1" applyFont="1" applyFill="1" applyBorder="1" applyAlignment="1" applyProtection="1">
      <alignment wrapText="1"/>
      <protection/>
    </xf>
    <xf numFmtId="2" fontId="33" fillId="0" borderId="10" xfId="64" applyNumberFormat="1" applyFont="1" applyFill="1" applyBorder="1" applyAlignment="1" applyProtection="1">
      <alignment wrapText="1"/>
      <protection/>
    </xf>
    <xf numFmtId="2" fontId="33" fillId="0" borderId="10" xfId="60" applyNumberFormat="1" applyFont="1" applyFill="1" applyBorder="1" applyAlignment="1" applyProtection="1">
      <alignment vertical="center" wrapText="1"/>
      <protection/>
    </xf>
    <xf numFmtId="2" fontId="33" fillId="0" borderId="10" xfId="64" applyNumberFormat="1" applyFont="1" applyFill="1" applyBorder="1" applyAlignment="1">
      <alignment wrapText="1"/>
      <protection/>
    </xf>
    <xf numFmtId="0" fontId="0" fillId="0" borderId="0" xfId="0" applyFont="1" applyFill="1" applyAlignment="1">
      <alignment/>
    </xf>
    <xf numFmtId="0" fontId="33" fillId="0" borderId="0" xfId="0" applyFont="1" applyFill="1" applyAlignment="1">
      <alignment/>
    </xf>
    <xf numFmtId="49" fontId="0" fillId="0" borderId="0" xfId="0" applyNumberFormat="1" applyFont="1" applyFill="1" applyBorder="1" applyAlignment="1">
      <alignment vertical="top" wrapText="1"/>
    </xf>
    <xf numFmtId="3" fontId="30"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49" fontId="29"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top" wrapText="1"/>
    </xf>
    <xf numFmtId="3" fontId="29" fillId="0" borderId="10" xfId="0" applyNumberFormat="1" applyFont="1" applyFill="1" applyBorder="1" applyAlignment="1">
      <alignment horizontal="center"/>
    </xf>
    <xf numFmtId="49" fontId="29" fillId="0" borderId="10" xfId="0" applyNumberFormat="1" applyFont="1" applyFill="1" applyBorder="1" applyAlignment="1">
      <alignment vertical="top" wrapText="1"/>
    </xf>
    <xf numFmtId="175" fontId="29" fillId="0" borderId="10" xfId="65" applyNumberFormat="1" applyFont="1" applyFill="1" applyBorder="1" applyAlignment="1" applyProtection="1">
      <alignment horizontal="left" wrapText="1"/>
      <protection/>
    </xf>
    <xf numFmtId="175" fontId="29" fillId="0" borderId="10" xfId="65" applyNumberFormat="1" applyFont="1" applyFill="1" applyBorder="1" applyAlignment="1">
      <alignment wrapText="1"/>
      <protection/>
    </xf>
    <xf numFmtId="4" fontId="29" fillId="0" borderId="10" xfId="65" applyNumberFormat="1" applyFont="1" applyFill="1" applyBorder="1" applyAlignment="1" applyProtection="1">
      <alignment wrapText="1"/>
      <protection/>
    </xf>
    <xf numFmtId="3" fontId="29" fillId="0" borderId="10" xfId="0" applyNumberFormat="1" applyFont="1" applyFill="1" applyBorder="1" applyAlignment="1">
      <alignment vertical="top" wrapText="1"/>
    </xf>
    <xf numFmtId="49" fontId="29"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9" fontId="40" fillId="0" borderId="10" xfId="0" applyNumberFormat="1" applyFont="1" applyFill="1" applyBorder="1" applyAlignment="1">
      <alignment vertical="top" wrapText="1"/>
    </xf>
    <xf numFmtId="175" fontId="30" fillId="0"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29" fillId="0" borderId="10" xfId="65" applyNumberFormat="1" applyFont="1" applyFill="1" applyBorder="1" applyAlignment="1">
      <alignment wrapText="1"/>
      <protection/>
    </xf>
    <xf numFmtId="175" fontId="40" fillId="0" borderId="10" xfId="65" applyNumberFormat="1" applyFont="1" applyFill="1" applyBorder="1" applyAlignment="1" applyProtection="1">
      <alignment wrapText="1"/>
      <protection/>
    </xf>
    <xf numFmtId="4" fontId="40" fillId="0" borderId="10" xfId="65" applyNumberFormat="1" applyFont="1" applyFill="1" applyBorder="1" applyAlignment="1">
      <alignment wrapText="1"/>
      <protection/>
    </xf>
    <xf numFmtId="4" fontId="40" fillId="0" borderId="10" xfId="0" applyNumberFormat="1" applyFont="1" applyFill="1" applyBorder="1" applyAlignment="1" applyProtection="1">
      <alignment wrapText="1"/>
      <protection/>
    </xf>
    <xf numFmtId="4" fontId="40" fillId="0" borderId="10" xfId="0" applyNumberFormat="1" applyFont="1" applyFill="1" applyBorder="1" applyAlignment="1" applyProtection="1">
      <alignment horizontal="left" wrapText="1"/>
      <protection/>
    </xf>
    <xf numFmtId="175" fontId="40" fillId="0" borderId="10" xfId="65" applyNumberFormat="1" applyFont="1" applyFill="1" applyBorder="1" applyAlignment="1">
      <alignment wrapText="1"/>
      <protection/>
    </xf>
    <xf numFmtId="4" fontId="40" fillId="0" borderId="10" xfId="65" applyNumberFormat="1" applyFont="1" applyFill="1" applyBorder="1" applyAlignment="1" applyProtection="1">
      <alignment wrapText="1"/>
      <protection/>
    </xf>
    <xf numFmtId="175" fontId="40" fillId="0" borderId="10" xfId="65" applyNumberFormat="1" applyFont="1" applyFill="1" applyBorder="1" applyAlignment="1">
      <alignment horizontal="left" vertical="center"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9" fillId="0" borderId="10" xfId="66" applyNumberFormat="1" applyFont="1" applyFill="1" applyBorder="1" applyAlignment="1" applyProtection="1">
      <alignment vertical="top" wrapText="1"/>
      <protection/>
    </xf>
    <xf numFmtId="4" fontId="0" fillId="0" borderId="10" xfId="0" applyNumberFormat="1" applyFont="1" applyFill="1" applyBorder="1" applyAlignment="1">
      <alignment horizontal="left" vertical="center" wrapText="1"/>
    </xf>
    <xf numFmtId="49" fontId="0" fillId="0" borderId="10" xfId="0" applyNumberFormat="1" applyFont="1" applyFill="1" applyBorder="1" applyAlignment="1" applyProtection="1">
      <alignment vertical="top" wrapText="1"/>
      <protection/>
    </xf>
    <xf numFmtId="175" fontId="30" fillId="0" borderId="10" xfId="65" applyNumberFormat="1" applyFont="1" applyFill="1" applyBorder="1" applyAlignment="1" applyProtection="1">
      <alignment wrapText="1"/>
      <protection/>
    </xf>
    <xf numFmtId="49" fontId="29" fillId="0" borderId="10" xfId="0" applyNumberFormat="1" applyFont="1" applyFill="1" applyBorder="1" applyAlignment="1" applyProtection="1">
      <alignment vertical="top" wrapText="1"/>
      <protection/>
    </xf>
    <xf numFmtId="185" fontId="29"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9"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29" fillId="0" borderId="0" xfId="0" applyNumberFormat="1" applyFont="1" applyFill="1" applyBorder="1" applyAlignment="1">
      <alignment wrapText="1"/>
    </xf>
    <xf numFmtId="3" fontId="29" fillId="0" borderId="0" xfId="0" applyNumberFormat="1" applyFont="1" applyFill="1" applyBorder="1" applyAlignment="1">
      <alignment wrapText="1"/>
    </xf>
    <xf numFmtId="4" fontId="29" fillId="0" borderId="10" xfId="0" applyNumberFormat="1" applyFont="1" applyFill="1" applyBorder="1" applyAlignment="1">
      <alignment horizontal="center" vertical="center" wrapText="1"/>
    </xf>
    <xf numFmtId="0" fontId="27" fillId="0" borderId="0" xfId="0" applyFont="1" applyFill="1" applyBorder="1" applyAlignment="1">
      <alignment horizontal="center" wrapText="1"/>
    </xf>
    <xf numFmtId="0" fontId="24" fillId="0" borderId="0" xfId="0" applyFont="1" applyFill="1" applyBorder="1" applyAlignment="1">
      <alignment horizontal="center" wrapText="1"/>
    </xf>
    <xf numFmtId="0" fontId="28" fillId="0" borderId="0" xfId="0" applyFont="1" applyFill="1" applyAlignment="1">
      <alignment horizontal="left" wrapText="1"/>
    </xf>
    <xf numFmtId="0" fontId="24"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F139"/>
  <sheetViews>
    <sheetView tabSelected="1" workbookViewId="0" topLeftCell="A67">
      <pane xSplit="3" ySplit="6" topLeftCell="F7" activePane="bottomRight" state="split"/>
      <selection pane="topLeft" activeCell="D37" sqref="D37"/>
      <selection pane="topRight" activeCell="D37" sqref="D37"/>
      <selection pane="bottomLeft" activeCell="D37" sqref="D37"/>
      <selection pane="bottomRight" activeCell="I5" sqref="I5"/>
      <selection pane="topLeft" activeCell="A1" sqref="A1:F83"/>
    </sheetView>
  </sheetViews>
  <sheetFormatPr defaultColWidth="9.140625" defaultRowHeight="12.75"/>
  <cols>
    <col min="1" max="1" width="10.28125" style="68" bestFit="1" customWidth="1"/>
    <col min="2" max="2" width="57.57421875" style="52" customWidth="1"/>
    <col min="3" max="3" width="14.00390625" style="41" customWidth="1"/>
    <col min="4" max="4" width="10.28125" style="41" customWidth="1"/>
    <col min="5" max="5" width="14.8515625" style="54" customWidth="1"/>
    <col min="6" max="6" width="14.7109375" style="54" customWidth="1"/>
    <col min="7" max="7" width="10.00390625" style="11" customWidth="1"/>
    <col min="8" max="8" width="10.8515625" style="11" customWidth="1"/>
    <col min="9" max="9" width="9.140625" style="11" customWidth="1"/>
    <col min="10" max="10" width="9.7109375" style="11" customWidth="1"/>
    <col min="11" max="11" width="10.140625" style="11" customWidth="1"/>
    <col min="12" max="12" width="10.8515625" style="11" customWidth="1"/>
    <col min="13" max="13" width="9.7109375" style="11" customWidth="1"/>
    <col min="14" max="15" width="10.57421875" style="11" customWidth="1"/>
    <col min="16" max="16" width="10.8515625" style="11" customWidth="1"/>
    <col min="17" max="17" width="9.8515625" style="11" customWidth="1"/>
    <col min="18" max="18" width="9.00390625" style="11" customWidth="1"/>
    <col min="19" max="19" width="10.140625" style="11" customWidth="1"/>
    <col min="20" max="20" width="10.57421875" style="11" customWidth="1"/>
    <col min="21" max="21" width="10.7109375" style="11" customWidth="1"/>
    <col min="22" max="22" width="9.28125" style="11" customWidth="1"/>
    <col min="23" max="23" width="10.28125" style="11" customWidth="1"/>
    <col min="24" max="24" width="9.8515625" style="11" customWidth="1"/>
    <col min="25" max="25" width="10.7109375" style="11" customWidth="1"/>
    <col min="26" max="26" width="10.00390625" style="11" customWidth="1"/>
    <col min="27" max="27" width="10.28125" style="11" customWidth="1"/>
    <col min="28" max="28" width="9.57421875" style="11" customWidth="1"/>
    <col min="29" max="29" width="10.7109375" style="11" customWidth="1"/>
    <col min="30" max="30" width="10.140625" style="11" bestFit="1" customWidth="1"/>
    <col min="31" max="31" width="10.57421875" style="11" customWidth="1"/>
    <col min="32" max="32" width="10.00390625" style="11" customWidth="1"/>
    <col min="33" max="33" width="10.8515625" style="11" customWidth="1"/>
    <col min="34" max="34" width="10.140625" style="11" customWidth="1"/>
    <col min="35" max="35" width="9.7109375" style="11" customWidth="1"/>
    <col min="36" max="36" width="10.8515625" style="11" customWidth="1"/>
    <col min="37" max="37" width="11.140625" style="11" customWidth="1"/>
    <col min="38" max="38" width="9.140625" style="11" customWidth="1"/>
    <col min="39" max="39" width="10.57421875" style="11" customWidth="1"/>
    <col min="40" max="40" width="9.8515625" style="11" customWidth="1"/>
    <col min="41" max="41" width="10.8515625" style="11" customWidth="1"/>
    <col min="42" max="42" width="10.28125" style="11" customWidth="1"/>
    <col min="43" max="43" width="8.57421875" style="11" customWidth="1"/>
    <col min="44" max="44" width="10.421875" style="11" customWidth="1"/>
    <col min="45" max="46" width="9.8515625" style="11" customWidth="1"/>
    <col min="47" max="47" width="9.28125" style="11" customWidth="1"/>
    <col min="48" max="48" width="9.00390625" style="11" customWidth="1"/>
    <col min="49" max="49" width="10.421875" style="11" customWidth="1"/>
    <col min="50" max="50" width="11.28125" style="11" customWidth="1"/>
    <col min="51" max="51" width="9.8515625" style="11" customWidth="1"/>
    <col min="52" max="52" width="10.421875" style="11" customWidth="1"/>
    <col min="53" max="53" width="9.7109375" style="11" customWidth="1"/>
    <col min="54" max="54" width="11.140625" style="11" customWidth="1"/>
    <col min="55" max="55" width="10.421875" style="11" customWidth="1"/>
    <col min="56" max="56" width="10.00390625" style="11" customWidth="1"/>
    <col min="57" max="57" width="10.140625" style="11" customWidth="1"/>
    <col min="58" max="58" width="10.7109375" style="11" customWidth="1"/>
    <col min="59" max="59" width="11.140625" style="11" customWidth="1"/>
    <col min="60" max="60" width="9.57421875" style="11" customWidth="1"/>
    <col min="61" max="61" width="11.28125" style="11" customWidth="1"/>
    <col min="62" max="62" width="11.00390625" style="11" customWidth="1"/>
    <col min="63" max="63" width="9.8515625" style="11" customWidth="1"/>
    <col min="64" max="64" width="10.7109375" style="11" customWidth="1"/>
    <col min="65" max="65" width="10.28125" style="11" customWidth="1"/>
    <col min="66" max="66" width="10.57421875" style="11" customWidth="1"/>
    <col min="67" max="67" width="9.57421875" style="11" customWidth="1"/>
    <col min="68" max="68" width="8.421875" style="11" customWidth="1"/>
    <col min="69" max="69" width="10.7109375" style="11" customWidth="1"/>
    <col min="70" max="70" width="10.140625" style="11" customWidth="1"/>
    <col min="71" max="71" width="10.7109375" style="11" customWidth="1"/>
    <col min="72" max="72" width="9.8515625" style="11" customWidth="1"/>
    <col min="73" max="73" width="9.7109375" style="11" customWidth="1"/>
    <col min="74" max="74" width="10.00390625" style="11" customWidth="1"/>
    <col min="75" max="75" width="11.421875" style="11" customWidth="1"/>
    <col min="76" max="76" width="10.00390625" style="11" customWidth="1"/>
    <col min="77" max="77" width="9.7109375" style="11" customWidth="1"/>
    <col min="78" max="78" width="10.00390625" style="11" customWidth="1"/>
    <col min="79" max="79" width="10.7109375" style="11" customWidth="1"/>
    <col min="80" max="80" width="9.28125" style="11" customWidth="1"/>
    <col min="81" max="81" width="10.7109375" style="11" customWidth="1"/>
    <col min="82" max="82" width="10.140625" style="11" customWidth="1"/>
    <col min="83" max="83" width="10.8515625" style="11" customWidth="1"/>
    <col min="84" max="84" width="11.140625" style="11" customWidth="1"/>
    <col min="85" max="87" width="10.28125" style="11" customWidth="1"/>
    <col min="88" max="88" width="9.57421875" style="11" customWidth="1"/>
    <col min="89" max="89" width="10.28125" style="11" customWidth="1"/>
    <col min="90" max="90" width="9.57421875" style="11" customWidth="1"/>
    <col min="91" max="91" width="10.140625" style="11" customWidth="1"/>
    <col min="92" max="92" width="8.8515625" style="11" customWidth="1"/>
    <col min="93" max="93" width="9.421875" style="11" customWidth="1"/>
    <col min="94" max="94" width="10.28125" style="11" customWidth="1"/>
    <col min="95" max="95" width="9.8515625" style="11" customWidth="1"/>
    <col min="96" max="96" width="9.57421875" style="11" customWidth="1"/>
    <col min="97" max="97" width="9.00390625" style="11" customWidth="1"/>
    <col min="98" max="98" width="9.7109375" style="11" customWidth="1"/>
    <col min="99" max="100" width="10.421875" style="11" customWidth="1"/>
    <col min="101" max="101" width="10.140625" style="11" customWidth="1"/>
    <col min="102" max="102" width="10.28125" style="11" customWidth="1"/>
    <col min="103" max="103" width="11.57421875" style="11" customWidth="1"/>
    <col min="104" max="105" width="11.140625" style="11" customWidth="1"/>
    <col min="106" max="106" width="9.8515625" style="11" customWidth="1"/>
    <col min="107" max="107" width="8.57421875" style="11" customWidth="1"/>
    <col min="108" max="108" width="10.28125" style="11" customWidth="1"/>
    <col min="109" max="109" width="10.00390625" style="11" customWidth="1"/>
    <col min="110" max="110" width="9.8515625" style="11" customWidth="1"/>
    <col min="111" max="111" width="10.140625" style="11" customWidth="1"/>
    <col min="112" max="112" width="11.7109375" style="11" customWidth="1"/>
    <col min="113" max="113" width="8.140625" style="11" customWidth="1"/>
    <col min="114" max="114" width="8.57421875" style="11" customWidth="1"/>
    <col min="115" max="115" width="10.140625" style="11" customWidth="1"/>
    <col min="116" max="116" width="11.7109375" style="11" customWidth="1"/>
    <col min="117" max="117" width="9.57421875" style="11" customWidth="1"/>
    <col min="118" max="118" width="9.421875" style="11" customWidth="1"/>
    <col min="119" max="119" width="12.28125" style="11" customWidth="1"/>
    <col min="120" max="120" width="11.421875" style="11" customWidth="1"/>
    <col min="121" max="121" width="11.57421875" style="11" customWidth="1"/>
    <col min="122" max="122" width="11.421875" style="11" customWidth="1"/>
    <col min="123" max="123" width="14.28125" style="11" customWidth="1"/>
    <col min="124" max="124" width="10.57421875" style="11" customWidth="1"/>
    <col min="125" max="125" width="11.7109375" style="11" bestFit="1" customWidth="1"/>
    <col min="126" max="126" width="11.00390625" style="11" customWidth="1"/>
    <col min="127" max="127" width="12.00390625" style="11" customWidth="1"/>
    <col min="128" max="128" width="10.8515625" style="11" customWidth="1"/>
    <col min="129" max="129" width="11.57421875" style="11" customWidth="1"/>
    <col min="130" max="130" width="9.8515625" style="11" customWidth="1"/>
    <col min="131" max="131" width="10.57421875" style="11" customWidth="1"/>
    <col min="132" max="133" width="9.140625" style="11" customWidth="1"/>
    <col min="134" max="134" width="10.57421875" style="11" customWidth="1"/>
    <col min="135" max="135" width="9.8515625" style="11" customWidth="1"/>
    <col min="136" max="136" width="10.140625" style="11" customWidth="1"/>
    <col min="137" max="138" width="9.140625" style="11" customWidth="1"/>
    <col min="139" max="139" width="10.57421875" style="11" customWidth="1"/>
    <col min="140" max="140" width="10.00390625" style="11" customWidth="1"/>
    <col min="141" max="141" width="9.8515625" style="11" customWidth="1"/>
    <col min="142" max="143" width="9.140625" style="11" customWidth="1"/>
    <col min="144" max="144" width="10.421875" style="11" customWidth="1"/>
    <col min="145" max="145" width="9.7109375" style="11" customWidth="1"/>
    <col min="146" max="146" width="10.00390625" style="11" customWidth="1"/>
    <col min="147" max="148" width="9.140625" style="11" customWidth="1"/>
    <col min="149" max="149" width="10.140625" style="11" customWidth="1"/>
    <col min="150" max="150" width="12.7109375" style="11" bestFit="1" customWidth="1"/>
    <col min="151" max="162" width="9.140625" style="11" customWidth="1"/>
    <col min="163" max="16384" width="9.140625" style="9" customWidth="1"/>
  </cols>
  <sheetData>
    <row r="1" spans="1:123" ht="18.75">
      <c r="A1" s="57"/>
      <c r="B1" s="70" t="s">
        <v>371</v>
      </c>
      <c r="C1" s="35"/>
      <c r="D1" s="35"/>
      <c r="E1" s="47"/>
      <c r="F1" s="47"/>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row>
    <row r="2" spans="1:123" ht="17.25" customHeight="1">
      <c r="A2" s="57"/>
      <c r="B2" s="71" t="s">
        <v>378</v>
      </c>
      <c r="C2" s="35"/>
      <c r="D2" s="35"/>
      <c r="E2" s="47"/>
      <c r="F2" s="47"/>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row>
    <row r="3" spans="1:149" ht="12.75">
      <c r="A3" s="58"/>
      <c r="B3" s="72" t="s">
        <v>377</v>
      </c>
      <c r="C3" s="36"/>
      <c r="D3" s="36"/>
      <c r="E3" s="48"/>
      <c r="F3" s="48"/>
      <c r="ES3" s="12"/>
    </row>
    <row r="4" spans="1:149" ht="12.75" customHeight="1">
      <c r="A4" s="59"/>
      <c r="B4" s="73"/>
      <c r="C4" s="36"/>
      <c r="D4" s="36"/>
      <c r="E4" s="48"/>
      <c r="F4" s="55" t="s">
        <v>0</v>
      </c>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5"/>
      <c r="DV4" s="135"/>
      <c r="DW4" s="135"/>
      <c r="DX4" s="135"/>
      <c r="DY4" s="135"/>
      <c r="DZ4" s="133"/>
      <c r="EA4" s="133"/>
      <c r="EB4" s="133"/>
      <c r="EC4" s="133"/>
      <c r="ED4" s="133"/>
      <c r="EE4" s="133"/>
      <c r="EF4" s="133"/>
      <c r="EG4" s="133"/>
      <c r="EH4" s="133"/>
      <c r="EI4" s="133"/>
      <c r="EJ4" s="133"/>
      <c r="EK4" s="133"/>
      <c r="EL4" s="133"/>
      <c r="EM4" s="133"/>
      <c r="EN4" s="133"/>
      <c r="EO4" s="133"/>
      <c r="EP4" s="133"/>
      <c r="EQ4" s="133"/>
      <c r="ER4" s="133"/>
      <c r="ES4" s="133"/>
    </row>
    <row r="5" spans="1:162" s="2" customFormat="1" ht="76.5">
      <c r="A5" s="49" t="s">
        <v>1</v>
      </c>
      <c r="B5" s="37" t="s">
        <v>2</v>
      </c>
      <c r="C5" s="37" t="s">
        <v>3</v>
      </c>
      <c r="D5" s="37" t="s">
        <v>4</v>
      </c>
      <c r="E5" s="49" t="s">
        <v>5</v>
      </c>
      <c r="F5" s="49" t="s">
        <v>6</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4"/>
      <c r="EU5" s="14"/>
      <c r="EV5" s="14"/>
      <c r="EW5" s="14"/>
      <c r="EX5" s="14"/>
      <c r="EY5" s="14"/>
      <c r="EZ5" s="14"/>
      <c r="FA5" s="14"/>
      <c r="FB5" s="14"/>
      <c r="FC5" s="14"/>
      <c r="FD5" s="14"/>
      <c r="FE5" s="14"/>
      <c r="FF5" s="14"/>
    </row>
    <row r="6" spans="1:162" s="16" customFormat="1" ht="12.75">
      <c r="A6" s="56"/>
      <c r="B6" s="74"/>
      <c r="C6" s="38">
        <v>1</v>
      </c>
      <c r="D6" s="43" t="s">
        <v>148</v>
      </c>
      <c r="E6" s="50">
        <v>2</v>
      </c>
      <c r="F6" s="56" t="s">
        <v>7</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
      <c r="EU6" s="1"/>
      <c r="EV6" s="1"/>
      <c r="EW6" s="1"/>
      <c r="EX6" s="1"/>
      <c r="EY6" s="1"/>
      <c r="EZ6" s="1"/>
      <c r="FA6" s="1"/>
      <c r="FB6" s="1"/>
      <c r="FC6" s="1"/>
      <c r="FD6" s="1"/>
      <c r="FE6" s="1"/>
      <c r="FF6" s="1"/>
    </row>
    <row r="7" spans="1:151" ht="12.75">
      <c r="A7" s="60" t="s">
        <v>8</v>
      </c>
      <c r="B7" s="75" t="s">
        <v>9</v>
      </c>
      <c r="C7" s="39">
        <f>+C8+C52+C74</f>
        <v>347687.43</v>
      </c>
      <c r="D7" s="39">
        <f>+D8+D52+D74</f>
        <v>178888</v>
      </c>
      <c r="E7" s="45">
        <f>+E8+E52+E74</f>
        <v>176960.86000000002</v>
      </c>
      <c r="F7" s="45">
        <f>+F8+F52+F74</f>
        <v>27029.51</v>
      </c>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0"/>
      <c r="EU7" s="10"/>
    </row>
    <row r="8" spans="1:151" ht="12.75">
      <c r="A8" s="60" t="s">
        <v>10</v>
      </c>
      <c r="B8" s="75" t="s">
        <v>11</v>
      </c>
      <c r="C8" s="39">
        <f>+C12+C40+C9</f>
        <v>330471</v>
      </c>
      <c r="D8" s="39">
        <f>+D12+D40+D9</f>
        <v>165702</v>
      </c>
      <c r="E8" s="45">
        <f>+E12+E40+E9</f>
        <v>173744.02000000002</v>
      </c>
      <c r="F8" s="45">
        <f>+F12+F40+F9</f>
        <v>26477.59</v>
      </c>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0"/>
      <c r="EU8" s="10"/>
    </row>
    <row r="9" spans="1:151" ht="12.75">
      <c r="A9" s="60" t="s">
        <v>12</v>
      </c>
      <c r="B9" s="75" t="s">
        <v>13</v>
      </c>
      <c r="C9" s="39">
        <f>+C10+C11</f>
        <v>15</v>
      </c>
      <c r="D9" s="39">
        <f>+D10+D11</f>
        <v>7</v>
      </c>
      <c r="E9" s="45">
        <f>+E10+E11</f>
        <v>0</v>
      </c>
      <c r="F9" s="45">
        <f>+F10+F11</f>
        <v>0</v>
      </c>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0"/>
      <c r="EU9" s="10"/>
    </row>
    <row r="10" spans="1:151" ht="38.25">
      <c r="A10" s="60" t="s">
        <v>14</v>
      </c>
      <c r="B10" s="75" t="s">
        <v>15</v>
      </c>
      <c r="C10" s="39">
        <v>15</v>
      </c>
      <c r="D10" s="33">
        <v>7</v>
      </c>
      <c r="E10" s="45"/>
      <c r="F10" s="45"/>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0"/>
      <c r="EU10" s="10"/>
    </row>
    <row r="11" spans="1:151" ht="38.25">
      <c r="A11" s="60" t="s">
        <v>16</v>
      </c>
      <c r="B11" s="75" t="s">
        <v>17</v>
      </c>
      <c r="C11" s="39"/>
      <c r="D11" s="33"/>
      <c r="E11" s="45"/>
      <c r="F11" s="45"/>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0"/>
      <c r="EU11" s="10"/>
    </row>
    <row r="12" spans="1:151" ht="12.75">
      <c r="A12" s="60" t="s">
        <v>18</v>
      </c>
      <c r="B12" s="75" t="s">
        <v>19</v>
      </c>
      <c r="C12" s="39">
        <f>+C13+C21</f>
        <v>328690</v>
      </c>
      <c r="D12" s="39">
        <f>+D13+D21</f>
        <v>164659</v>
      </c>
      <c r="E12" s="45">
        <f>+E13+E21</f>
        <v>173346.39</v>
      </c>
      <c r="F12" s="45">
        <f>+F13+F21</f>
        <v>26443.71</v>
      </c>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0"/>
      <c r="EU12" s="10"/>
    </row>
    <row r="13" spans="1:151" ht="12.75">
      <c r="A13" s="60" t="s">
        <v>20</v>
      </c>
      <c r="B13" s="75" t="s">
        <v>21</v>
      </c>
      <c r="C13" s="39">
        <f>+C14</f>
        <v>153706</v>
      </c>
      <c r="D13" s="39">
        <f>+D14</f>
        <v>76010</v>
      </c>
      <c r="E13" s="45">
        <f>+E14</f>
        <v>78464.9</v>
      </c>
      <c r="F13" s="45">
        <f>+F14</f>
        <v>11447.819999999998</v>
      </c>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0"/>
      <c r="EU13" s="10"/>
    </row>
    <row r="14" spans="1:151" ht="25.5">
      <c r="A14" s="60" t="s">
        <v>22</v>
      </c>
      <c r="B14" s="75" t="s">
        <v>23</v>
      </c>
      <c r="C14" s="39">
        <f>C15+C16+C18+C19+C20+C17</f>
        <v>153706</v>
      </c>
      <c r="D14" s="39">
        <f>D15+D16+D18+D19+D20+D17</f>
        <v>76010</v>
      </c>
      <c r="E14" s="45">
        <f>E15+E16+E18+E19+E20+E17</f>
        <v>78464.9</v>
      </c>
      <c r="F14" s="45">
        <f>F15+F16+F18+F19+F20+F17</f>
        <v>11447.819999999998</v>
      </c>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0"/>
      <c r="EU14" s="10"/>
    </row>
    <row r="15" spans="1:151" ht="25.5">
      <c r="A15" s="61" t="s">
        <v>24</v>
      </c>
      <c r="B15" s="76" t="s">
        <v>25</v>
      </c>
      <c r="C15" s="39">
        <v>153706</v>
      </c>
      <c r="D15" s="33">
        <v>76010</v>
      </c>
      <c r="E15" s="46">
        <v>67449.78</v>
      </c>
      <c r="F15" s="46">
        <v>9854.3</v>
      </c>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0"/>
      <c r="EU15" s="10"/>
    </row>
    <row r="16" spans="1:151" ht="25.5">
      <c r="A16" s="61" t="s">
        <v>26</v>
      </c>
      <c r="B16" s="76" t="s">
        <v>27</v>
      </c>
      <c r="C16" s="39"/>
      <c r="D16" s="33"/>
      <c r="E16" s="46">
        <v>673.79</v>
      </c>
      <c r="F16" s="46">
        <v>86.71</v>
      </c>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0"/>
      <c r="EU16" s="10"/>
    </row>
    <row r="17" spans="1:151" ht="12.75">
      <c r="A17" s="61" t="s">
        <v>28</v>
      </c>
      <c r="B17" s="76" t="s">
        <v>29</v>
      </c>
      <c r="C17" s="39"/>
      <c r="D17" s="33"/>
      <c r="E17" s="46"/>
      <c r="F17" s="46"/>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0"/>
      <c r="EU17" s="10"/>
    </row>
    <row r="18" spans="1:151" ht="25.5">
      <c r="A18" s="61" t="s">
        <v>30</v>
      </c>
      <c r="B18" s="76" t="s">
        <v>31</v>
      </c>
      <c r="C18" s="39"/>
      <c r="D18" s="33"/>
      <c r="E18" s="46">
        <v>10341.33</v>
      </c>
      <c r="F18" s="46">
        <v>1506.81</v>
      </c>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0"/>
      <c r="EU18" s="10"/>
    </row>
    <row r="19" spans="1:151" ht="25.5">
      <c r="A19" s="61" t="s">
        <v>32</v>
      </c>
      <c r="B19" s="76" t="s">
        <v>33</v>
      </c>
      <c r="C19" s="39"/>
      <c r="D19" s="33"/>
      <c r="E19" s="46"/>
      <c r="F19" s="46"/>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0"/>
      <c r="EU19" s="10"/>
    </row>
    <row r="20" spans="1:151" ht="43.5" customHeight="1">
      <c r="A20" s="61" t="s">
        <v>34</v>
      </c>
      <c r="B20" s="77" t="s">
        <v>35</v>
      </c>
      <c r="C20" s="39"/>
      <c r="D20" s="33"/>
      <c r="E20" s="46"/>
      <c r="F20" s="46"/>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0"/>
      <c r="EU20" s="10"/>
    </row>
    <row r="21" spans="1:151" ht="12.75">
      <c r="A21" s="60" t="s">
        <v>36</v>
      </c>
      <c r="B21" s="75" t="s">
        <v>37</v>
      </c>
      <c r="C21" s="39">
        <f>C22+C28+C39+C29+C30+C31+C32+C33+C34+C35+C36+C37+C38</f>
        <v>174984</v>
      </c>
      <c r="D21" s="39">
        <f>D22+D28+D39+D29+D30+D31+D32+D33+D34+D35+D36+D37+D38</f>
        <v>88649</v>
      </c>
      <c r="E21" s="45">
        <f>E22+E28+E39+E29+E30+E31+E32+E33+E34+E35+E36+E37+E38</f>
        <v>94881.49</v>
      </c>
      <c r="F21" s="45">
        <f>F22+F28+F39+F29+F30+F31+F32+F33+F34+F35+F36+F37+F38</f>
        <v>14995.890000000001</v>
      </c>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0"/>
      <c r="EU21" s="10"/>
    </row>
    <row r="22" spans="1:151" ht="25.5">
      <c r="A22" s="60" t="s">
        <v>38</v>
      </c>
      <c r="B22" s="75" t="s">
        <v>39</v>
      </c>
      <c r="C22" s="39">
        <f>C23+C24+C25+C26+C27</f>
        <v>171354</v>
      </c>
      <c r="D22" s="39">
        <f>D23+D24+D25+D26+D27</f>
        <v>86861</v>
      </c>
      <c r="E22" s="45">
        <f>E23+E24+E25+E26+E27</f>
        <v>90520.18999999999</v>
      </c>
      <c r="F22" s="45">
        <f>F23+F24+F25+F26+F27</f>
        <v>13515.340000000002</v>
      </c>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0"/>
      <c r="EU22" s="10"/>
    </row>
    <row r="23" spans="1:151" ht="25.5">
      <c r="A23" s="61" t="s">
        <v>40</v>
      </c>
      <c r="B23" s="76" t="s">
        <v>41</v>
      </c>
      <c r="C23" s="39">
        <v>171354</v>
      </c>
      <c r="D23" s="33">
        <v>86861</v>
      </c>
      <c r="E23" s="46">
        <v>71983.45</v>
      </c>
      <c r="F23" s="46">
        <v>10416.37</v>
      </c>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0"/>
      <c r="EU23" s="10"/>
    </row>
    <row r="24" spans="1:151" ht="42.75">
      <c r="A24" s="61" t="s">
        <v>42</v>
      </c>
      <c r="B24" s="78" t="s">
        <v>43</v>
      </c>
      <c r="C24" s="39"/>
      <c r="D24" s="33"/>
      <c r="E24" s="46">
        <v>6897.37</v>
      </c>
      <c r="F24" s="46">
        <v>1129.53</v>
      </c>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0"/>
      <c r="EU24" s="10"/>
    </row>
    <row r="25" spans="1:151" ht="27.75" customHeight="1">
      <c r="A25" s="61" t="s">
        <v>44</v>
      </c>
      <c r="B25" s="76" t="s">
        <v>45</v>
      </c>
      <c r="C25" s="39"/>
      <c r="D25" s="33"/>
      <c r="E25" s="46">
        <v>72.9</v>
      </c>
      <c r="F25" s="46">
        <v>9.08</v>
      </c>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0"/>
      <c r="EU25" s="10"/>
    </row>
    <row r="26" spans="1:151" ht="12.75">
      <c r="A26" s="61" t="s">
        <v>46</v>
      </c>
      <c r="B26" s="76" t="s">
        <v>47</v>
      </c>
      <c r="C26" s="39"/>
      <c r="D26" s="33"/>
      <c r="E26" s="46">
        <v>11566.47</v>
      </c>
      <c r="F26" s="46">
        <v>1960.36</v>
      </c>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0"/>
      <c r="EU26" s="10"/>
    </row>
    <row r="27" spans="1:151" ht="12.75">
      <c r="A27" s="61" t="s">
        <v>48</v>
      </c>
      <c r="B27" s="76" t="s">
        <v>49</v>
      </c>
      <c r="C27" s="39"/>
      <c r="D27" s="33"/>
      <c r="E27" s="46"/>
      <c r="F27" s="46"/>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0"/>
      <c r="EU27" s="10"/>
    </row>
    <row r="28" spans="1:151" ht="12.75">
      <c r="A28" s="61" t="s">
        <v>50</v>
      </c>
      <c r="B28" s="76" t="s">
        <v>51</v>
      </c>
      <c r="C28" s="39">
        <v>25</v>
      </c>
      <c r="D28" s="33">
        <v>13</v>
      </c>
      <c r="E28" s="46"/>
      <c r="F28" s="46"/>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0"/>
      <c r="EU28" s="10"/>
    </row>
    <row r="29" spans="1:151" ht="24">
      <c r="A29" s="61" t="s">
        <v>52</v>
      </c>
      <c r="B29" s="79" t="s">
        <v>53</v>
      </c>
      <c r="C29" s="39"/>
      <c r="D29" s="33"/>
      <c r="E29" s="46"/>
      <c r="F29" s="46"/>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0"/>
      <c r="EU29" s="10"/>
    </row>
    <row r="30" spans="1:151" ht="38.25">
      <c r="A30" s="61" t="s">
        <v>54</v>
      </c>
      <c r="B30" s="76" t="s">
        <v>55</v>
      </c>
      <c r="C30" s="39">
        <v>85</v>
      </c>
      <c r="D30" s="33">
        <v>42</v>
      </c>
      <c r="E30" s="46">
        <v>46.78</v>
      </c>
      <c r="F30" s="46">
        <v>5.85</v>
      </c>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0"/>
      <c r="EU30" s="10"/>
    </row>
    <row r="31" spans="1:151" ht="51">
      <c r="A31" s="61" t="s">
        <v>56</v>
      </c>
      <c r="B31" s="76" t="s">
        <v>57</v>
      </c>
      <c r="C31" s="39">
        <v>1310</v>
      </c>
      <c r="D31" s="33">
        <v>645</v>
      </c>
      <c r="E31" s="46">
        <v>701.05</v>
      </c>
      <c r="F31" s="46">
        <v>80.31</v>
      </c>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0"/>
      <c r="EU31" s="10"/>
    </row>
    <row r="32" spans="1:151" ht="38.25">
      <c r="A32" s="61" t="s">
        <v>58</v>
      </c>
      <c r="B32" s="76" t="s">
        <v>59</v>
      </c>
      <c r="C32" s="39"/>
      <c r="D32" s="33"/>
      <c r="E32" s="46">
        <v>0.05</v>
      </c>
      <c r="F32" s="46">
        <v>0</v>
      </c>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0"/>
      <c r="EU32" s="10"/>
    </row>
    <row r="33" spans="1:151" ht="38.25">
      <c r="A33" s="61" t="s">
        <v>60</v>
      </c>
      <c r="B33" s="76" t="s">
        <v>61</v>
      </c>
      <c r="C33" s="39">
        <v>1</v>
      </c>
      <c r="D33" s="33">
        <v>0</v>
      </c>
      <c r="E33" s="46">
        <v>0.35</v>
      </c>
      <c r="F33" s="46">
        <v>0</v>
      </c>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0"/>
      <c r="EU33" s="10"/>
    </row>
    <row r="34" spans="1:151" ht="38.25">
      <c r="A34" s="61" t="s">
        <v>62</v>
      </c>
      <c r="B34" s="76" t="s">
        <v>63</v>
      </c>
      <c r="C34" s="39"/>
      <c r="D34" s="33"/>
      <c r="E34" s="46"/>
      <c r="F34" s="46"/>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0"/>
      <c r="EU34" s="10"/>
    </row>
    <row r="35" spans="1:151" ht="38.25">
      <c r="A35" s="61" t="s">
        <v>64</v>
      </c>
      <c r="B35" s="76" t="s">
        <v>65</v>
      </c>
      <c r="C35" s="39">
        <v>72</v>
      </c>
      <c r="D35" s="33">
        <v>40</v>
      </c>
      <c r="E35" s="46">
        <v>2.81</v>
      </c>
      <c r="F35" s="46">
        <v>-0.54</v>
      </c>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0"/>
      <c r="EU35" s="10"/>
    </row>
    <row r="36" spans="1:151" ht="25.5">
      <c r="A36" s="61" t="s">
        <v>66</v>
      </c>
      <c r="B36" s="76" t="s">
        <v>67</v>
      </c>
      <c r="C36" s="39">
        <v>65</v>
      </c>
      <c r="D36" s="33">
        <v>31</v>
      </c>
      <c r="E36" s="46">
        <v>1149.32</v>
      </c>
      <c r="F36" s="46">
        <v>29.83</v>
      </c>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0"/>
      <c r="EU36" s="10"/>
    </row>
    <row r="37" spans="1:151" ht="30" customHeight="1">
      <c r="A37" s="61" t="s">
        <v>68</v>
      </c>
      <c r="B37" s="76" t="s">
        <v>69</v>
      </c>
      <c r="C37" s="39">
        <v>2072</v>
      </c>
      <c r="D37" s="33">
        <v>1017</v>
      </c>
      <c r="E37" s="46">
        <v>1346.73</v>
      </c>
      <c r="F37" s="46">
        <v>450.32</v>
      </c>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0"/>
      <c r="EU37" s="10"/>
    </row>
    <row r="38" spans="1:151" ht="30" customHeight="1">
      <c r="A38" s="61"/>
      <c r="B38" s="76" t="s">
        <v>70</v>
      </c>
      <c r="C38" s="39"/>
      <c r="D38" s="33"/>
      <c r="E38" s="46">
        <v>1114.21</v>
      </c>
      <c r="F38" s="46">
        <v>914.78</v>
      </c>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0"/>
      <c r="EU38" s="10"/>
    </row>
    <row r="39" spans="1:151" ht="12.75">
      <c r="A39" s="61" t="s">
        <v>71</v>
      </c>
      <c r="B39" s="76" t="s">
        <v>72</v>
      </c>
      <c r="C39" s="39"/>
      <c r="D39" s="33"/>
      <c r="E39" s="46"/>
      <c r="F39" s="46"/>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0"/>
      <c r="EU39" s="10"/>
    </row>
    <row r="40" spans="1:151" ht="12.75">
      <c r="A40" s="60" t="s">
        <v>73</v>
      </c>
      <c r="B40" s="75" t="s">
        <v>74</v>
      </c>
      <c r="C40" s="39">
        <f>+C41+C46</f>
        <v>1766</v>
      </c>
      <c r="D40" s="39">
        <f>+D41+D46</f>
        <v>1036</v>
      </c>
      <c r="E40" s="45">
        <f>+E41+E46</f>
        <v>397.63</v>
      </c>
      <c r="F40" s="45">
        <v>33.88</v>
      </c>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0"/>
      <c r="EU40" s="10"/>
    </row>
    <row r="41" spans="1:151" ht="12.75">
      <c r="A41" s="60" t="s">
        <v>75</v>
      </c>
      <c r="B41" s="75" t="s">
        <v>76</v>
      </c>
      <c r="C41" s="39">
        <f>+C42+C44</f>
        <v>0</v>
      </c>
      <c r="D41" s="39">
        <f>+D42+D44</f>
        <v>0</v>
      </c>
      <c r="E41" s="45">
        <f>+E42+E44</f>
        <v>0</v>
      </c>
      <c r="F41" s="45">
        <f>+F42+F44</f>
        <v>0</v>
      </c>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0"/>
      <c r="EU41" s="10"/>
    </row>
    <row r="42" spans="1:151" ht="12.75">
      <c r="A42" s="60" t="s">
        <v>77</v>
      </c>
      <c r="B42" s="75" t="s">
        <v>78</v>
      </c>
      <c r="C42" s="39">
        <f>+C43</f>
        <v>0</v>
      </c>
      <c r="D42" s="39">
        <f>+D43</f>
        <v>0</v>
      </c>
      <c r="E42" s="45">
        <f>+E43</f>
        <v>0</v>
      </c>
      <c r="F42" s="45">
        <f>+F43</f>
        <v>0</v>
      </c>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0"/>
      <c r="EU42" s="10"/>
    </row>
    <row r="43" spans="1:151" ht="12.75">
      <c r="A43" s="61" t="s">
        <v>79</v>
      </c>
      <c r="B43" s="76" t="s">
        <v>80</v>
      </c>
      <c r="C43" s="39"/>
      <c r="D43" s="33"/>
      <c r="E43" s="46"/>
      <c r="F43" s="46"/>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0"/>
      <c r="EU43" s="10"/>
    </row>
    <row r="44" spans="1:151" ht="12.75">
      <c r="A44" s="60" t="s">
        <v>81</v>
      </c>
      <c r="B44" s="75" t="s">
        <v>82</v>
      </c>
      <c r="C44" s="39">
        <f>+C45</f>
        <v>0</v>
      </c>
      <c r="D44" s="39">
        <f>+D45</f>
        <v>0</v>
      </c>
      <c r="E44" s="45">
        <f>+E45</f>
        <v>0</v>
      </c>
      <c r="F44" s="45">
        <f>+F45</f>
        <v>0</v>
      </c>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0"/>
      <c r="EU44" s="10"/>
    </row>
    <row r="45" spans="1:151" ht="12.75">
      <c r="A45" s="61" t="s">
        <v>83</v>
      </c>
      <c r="B45" s="76" t="s">
        <v>84</v>
      </c>
      <c r="C45" s="39"/>
      <c r="D45" s="33"/>
      <c r="E45" s="46"/>
      <c r="F45" s="46"/>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0"/>
      <c r="EU45" s="10"/>
    </row>
    <row r="46" spans="1:162" s="5" customFormat="1" ht="12.75">
      <c r="A46" s="60" t="s">
        <v>85</v>
      </c>
      <c r="B46" s="75" t="s">
        <v>86</v>
      </c>
      <c r="C46" s="39">
        <f>+C47+C50</f>
        <v>1766</v>
      </c>
      <c r="D46" s="39">
        <f>+D47+D50</f>
        <v>1036</v>
      </c>
      <c r="E46" s="45">
        <f>+E47+E50</f>
        <v>397.63</v>
      </c>
      <c r="F46" s="45">
        <f>+F47+F50</f>
        <v>33.88</v>
      </c>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8"/>
      <c r="EW46" s="18"/>
      <c r="EX46" s="18"/>
      <c r="EY46" s="18"/>
      <c r="EZ46" s="18"/>
      <c r="FA46" s="18"/>
      <c r="FB46" s="18"/>
      <c r="FC46" s="18"/>
      <c r="FD46" s="18"/>
      <c r="FE46" s="18"/>
      <c r="FF46" s="18"/>
    </row>
    <row r="47" spans="1:151" ht="12.75">
      <c r="A47" s="60" t="s">
        <v>87</v>
      </c>
      <c r="B47" s="75" t="s">
        <v>88</v>
      </c>
      <c r="C47" s="39">
        <f>C49+C48</f>
        <v>1766</v>
      </c>
      <c r="D47" s="39">
        <f>D49+D48</f>
        <v>1036</v>
      </c>
      <c r="E47" s="45">
        <f>E49+E48</f>
        <v>397.63</v>
      </c>
      <c r="F47" s="45">
        <f>F49+F48</f>
        <v>33.88</v>
      </c>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0"/>
      <c r="EU47" s="10"/>
    </row>
    <row r="48" spans="1:151" ht="12.75">
      <c r="A48" s="62">
        <v>3624</v>
      </c>
      <c r="B48" s="75" t="s">
        <v>89</v>
      </c>
      <c r="C48" s="39"/>
      <c r="D48" s="39"/>
      <c r="E48" s="45">
        <v>-10.48</v>
      </c>
      <c r="F48" s="45">
        <v>-1</v>
      </c>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0"/>
      <c r="EU48" s="10"/>
    </row>
    <row r="49" spans="1:151" ht="12.75">
      <c r="A49" s="61" t="s">
        <v>90</v>
      </c>
      <c r="B49" s="76" t="s">
        <v>91</v>
      </c>
      <c r="C49" s="39">
        <v>1766</v>
      </c>
      <c r="D49" s="33">
        <v>1036</v>
      </c>
      <c r="E49" s="46">
        <v>408.11</v>
      </c>
      <c r="F49" s="46">
        <v>34.88</v>
      </c>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0"/>
      <c r="EU49" s="10"/>
    </row>
    <row r="50" spans="1:151" ht="12.75">
      <c r="A50" s="60" t="s">
        <v>92</v>
      </c>
      <c r="B50" s="75" t="s">
        <v>93</v>
      </c>
      <c r="C50" s="39">
        <f>C51</f>
        <v>0</v>
      </c>
      <c r="D50" s="39">
        <f>D51</f>
        <v>0</v>
      </c>
      <c r="E50" s="45">
        <f>E51</f>
        <v>0</v>
      </c>
      <c r="F50" s="45">
        <f>F51</f>
        <v>0</v>
      </c>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0"/>
      <c r="EU50" s="10"/>
    </row>
    <row r="51" spans="1:151" ht="12.75">
      <c r="A51" s="61" t="s">
        <v>94</v>
      </c>
      <c r="B51" s="76" t="s">
        <v>95</v>
      </c>
      <c r="C51" s="39"/>
      <c r="D51" s="33"/>
      <c r="E51" s="46"/>
      <c r="F51" s="46"/>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0"/>
      <c r="EU51" s="10"/>
    </row>
    <row r="52" spans="1:151" ht="12.75">
      <c r="A52" s="60" t="s">
        <v>96</v>
      </c>
      <c r="B52" s="75" t="s">
        <v>97</v>
      </c>
      <c r="C52" s="39">
        <f>+C53</f>
        <v>17216.43</v>
      </c>
      <c r="D52" s="39">
        <f>+D53</f>
        <v>13186</v>
      </c>
      <c r="E52" s="45">
        <f>+E53</f>
        <v>3216.84</v>
      </c>
      <c r="F52" s="45">
        <f>+F53</f>
        <v>551.92</v>
      </c>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0"/>
      <c r="EU52" s="10"/>
    </row>
    <row r="53" spans="1:151" ht="25.5">
      <c r="A53" s="60" t="s">
        <v>98</v>
      </c>
      <c r="B53" s="75" t="s">
        <v>99</v>
      </c>
      <c r="C53" s="39">
        <f>+C54+C65</f>
        <v>17216.43</v>
      </c>
      <c r="D53" s="39">
        <f>+D54+D65</f>
        <v>13186</v>
      </c>
      <c r="E53" s="45">
        <f>+E54+E65</f>
        <v>3216.84</v>
      </c>
      <c r="F53" s="45">
        <f>+F54+F65</f>
        <v>551.92</v>
      </c>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0"/>
      <c r="EU53" s="10"/>
    </row>
    <row r="54" spans="1:151" ht="12.75">
      <c r="A54" s="60" t="s">
        <v>100</v>
      </c>
      <c r="B54" s="75" t="s">
        <v>101</v>
      </c>
      <c r="C54" s="39">
        <f>C55+C56+C57+C58+C60+C61+C62+C63+C59+C64</f>
        <v>12434.43</v>
      </c>
      <c r="D54" s="39">
        <f>D55+D56+D57+D58+D60+D61+D62+D63+D59+D64</f>
        <v>10499</v>
      </c>
      <c r="E54" s="45">
        <f>E55+E56+E57+E58+E60+E61+E62+E63+E59+E64</f>
        <v>1967.72</v>
      </c>
      <c r="F54" s="45">
        <f>F55+F56+F57+F58+F60+F61+F62+F63+F59+F64</f>
        <v>351.34999999999997</v>
      </c>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0"/>
      <c r="EU54" s="10"/>
    </row>
    <row r="55" spans="1:151" ht="25.5">
      <c r="A55" s="61" t="s">
        <v>102</v>
      </c>
      <c r="B55" s="76" t="s">
        <v>103</v>
      </c>
      <c r="C55" s="39"/>
      <c r="D55" s="33"/>
      <c r="E55" s="46"/>
      <c r="F55" s="46"/>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0"/>
      <c r="EU55" s="10"/>
    </row>
    <row r="56" spans="1:151" ht="25.5">
      <c r="A56" s="61" t="s">
        <v>104</v>
      </c>
      <c r="B56" s="76" t="s">
        <v>105</v>
      </c>
      <c r="C56" s="39">
        <v>87</v>
      </c>
      <c r="D56" s="33">
        <v>40</v>
      </c>
      <c r="E56" s="46">
        <v>924.37</v>
      </c>
      <c r="F56" s="46">
        <v>170.07</v>
      </c>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0"/>
      <c r="EU56" s="10"/>
    </row>
    <row r="57" spans="1:151" ht="25.5">
      <c r="A57" s="63" t="s">
        <v>106</v>
      </c>
      <c r="B57" s="76" t="s">
        <v>107</v>
      </c>
      <c r="C57" s="39">
        <v>7978</v>
      </c>
      <c r="D57" s="39">
        <v>7978</v>
      </c>
      <c r="E57" s="46"/>
      <c r="F57" s="46"/>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0"/>
      <c r="EU57" s="10"/>
    </row>
    <row r="58" spans="1:151" ht="25.5">
      <c r="A58" s="61" t="s">
        <v>108</v>
      </c>
      <c r="B58" s="80" t="s">
        <v>109</v>
      </c>
      <c r="C58" s="39">
        <v>1979</v>
      </c>
      <c r="D58" s="33">
        <v>997</v>
      </c>
      <c r="E58" s="46">
        <v>1040.24</v>
      </c>
      <c r="F58" s="46">
        <v>180.63</v>
      </c>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0"/>
      <c r="EU58" s="10"/>
    </row>
    <row r="59" spans="1:151" ht="12.75">
      <c r="A59" s="61" t="s">
        <v>110</v>
      </c>
      <c r="B59" s="80" t="s">
        <v>111</v>
      </c>
      <c r="C59" s="39"/>
      <c r="D59" s="33"/>
      <c r="E59" s="46"/>
      <c r="F59" s="46"/>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0"/>
      <c r="EU59" s="10"/>
    </row>
    <row r="60" spans="1:151" ht="25.5">
      <c r="A60" s="61" t="s">
        <v>112</v>
      </c>
      <c r="B60" s="80" t="s">
        <v>113</v>
      </c>
      <c r="C60" s="39"/>
      <c r="D60" s="33"/>
      <c r="E60" s="46"/>
      <c r="F60" s="46"/>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0"/>
      <c r="EU60" s="10"/>
    </row>
    <row r="61" spans="1:151" ht="25.5">
      <c r="A61" s="61" t="s">
        <v>114</v>
      </c>
      <c r="B61" s="80" t="s">
        <v>115</v>
      </c>
      <c r="C61" s="39"/>
      <c r="D61" s="33"/>
      <c r="E61" s="46"/>
      <c r="F61" s="46"/>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0"/>
      <c r="EU61" s="10"/>
    </row>
    <row r="62" spans="1:151" ht="25.5">
      <c r="A62" s="61" t="s">
        <v>116</v>
      </c>
      <c r="B62" s="80" t="s">
        <v>117</v>
      </c>
      <c r="C62" s="39"/>
      <c r="D62" s="33"/>
      <c r="E62" s="46"/>
      <c r="F62" s="46"/>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0"/>
      <c r="EU62" s="10"/>
    </row>
    <row r="63" spans="1:151" ht="51">
      <c r="A63" s="61" t="s">
        <v>118</v>
      </c>
      <c r="B63" s="80" t="s">
        <v>119</v>
      </c>
      <c r="C63" s="39">
        <v>11</v>
      </c>
      <c r="D63" s="33">
        <v>7</v>
      </c>
      <c r="E63" s="46">
        <v>3.11</v>
      </c>
      <c r="F63" s="46">
        <v>0.65</v>
      </c>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0"/>
      <c r="EU63" s="10"/>
    </row>
    <row r="64" spans="1:151" ht="25.5">
      <c r="A64" s="61" t="s">
        <v>120</v>
      </c>
      <c r="B64" s="80" t="s">
        <v>121</v>
      </c>
      <c r="C64" s="39">
        <v>2379.43</v>
      </c>
      <c r="D64" s="33">
        <v>1477</v>
      </c>
      <c r="E64" s="46"/>
      <c r="F64" s="46"/>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0"/>
      <c r="EU64" s="10"/>
    </row>
    <row r="65" spans="1:151" ht="12.75">
      <c r="A65" s="60" t="s">
        <v>122</v>
      </c>
      <c r="B65" s="75" t="s">
        <v>123</v>
      </c>
      <c r="C65" s="39">
        <f>+C66+C67+C68+C69+C70+C71+C72+C73</f>
        <v>4782</v>
      </c>
      <c r="D65" s="39">
        <f>+D66+D67+D68+D69+D70+D71+D72+D73</f>
        <v>2687</v>
      </c>
      <c r="E65" s="45">
        <f>+E66+E67+E68+E69+E70+E71+E72+E73</f>
        <v>1249.12</v>
      </c>
      <c r="F65" s="45">
        <f>+F66+F67+F68+F69+F70+F71+F72+F73</f>
        <v>200.57000000000002</v>
      </c>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0"/>
      <c r="EU65" s="10"/>
    </row>
    <row r="66" spans="1:151" ht="25.5">
      <c r="A66" s="61" t="s">
        <v>124</v>
      </c>
      <c r="B66" s="76" t="s">
        <v>125</v>
      </c>
      <c r="C66" s="39"/>
      <c r="D66" s="33"/>
      <c r="E66" s="46"/>
      <c r="F66" s="46"/>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0"/>
      <c r="EU66" s="10"/>
    </row>
    <row r="67" spans="1:151" ht="25.5">
      <c r="A67" s="61" t="s">
        <v>126</v>
      </c>
      <c r="B67" s="80" t="s">
        <v>109</v>
      </c>
      <c r="C67" s="39"/>
      <c r="D67" s="33"/>
      <c r="E67" s="46"/>
      <c r="F67" s="46"/>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0"/>
      <c r="EU67" s="10"/>
    </row>
    <row r="68" spans="1:151" ht="38.25">
      <c r="A68" s="61" t="s">
        <v>127</v>
      </c>
      <c r="B68" s="76" t="s">
        <v>128</v>
      </c>
      <c r="C68" s="39"/>
      <c r="D68" s="33"/>
      <c r="E68" s="46"/>
      <c r="F68" s="4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0"/>
      <c r="EU68" s="10"/>
    </row>
    <row r="69" spans="1:151" ht="38.25">
      <c r="A69" s="61" t="s">
        <v>129</v>
      </c>
      <c r="B69" s="76" t="s">
        <v>130</v>
      </c>
      <c r="C69" s="39">
        <v>51</v>
      </c>
      <c r="D69" s="33">
        <v>25</v>
      </c>
      <c r="E69" s="46">
        <v>0.6</v>
      </c>
      <c r="F69" s="46">
        <v>0.33</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0"/>
      <c r="EU69" s="10"/>
    </row>
    <row r="70" spans="1:151" ht="25.5">
      <c r="A70" s="61" t="s">
        <v>131</v>
      </c>
      <c r="B70" s="76" t="s">
        <v>113</v>
      </c>
      <c r="C70" s="39"/>
      <c r="D70" s="33"/>
      <c r="E70" s="46">
        <v>1245</v>
      </c>
      <c r="F70" s="46">
        <v>199.71</v>
      </c>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0"/>
      <c r="EU70" s="10"/>
    </row>
    <row r="71" spans="1:78" ht="25.5">
      <c r="A71" s="64" t="s">
        <v>132</v>
      </c>
      <c r="B71" s="81" t="s">
        <v>133</v>
      </c>
      <c r="C71" s="39">
        <v>4730</v>
      </c>
      <c r="D71" s="33">
        <v>2661</v>
      </c>
      <c r="E71" s="46"/>
      <c r="F71" s="46"/>
      <c r="AF71" s="10"/>
      <c r="BF71" s="10"/>
      <c r="BG71" s="10"/>
      <c r="BH71" s="10"/>
      <c r="BZ71" s="10"/>
    </row>
    <row r="72" spans="1:162" s="2" customFormat="1" ht="51">
      <c r="A72" s="65" t="s">
        <v>134</v>
      </c>
      <c r="B72" s="82" t="s">
        <v>135</v>
      </c>
      <c r="C72" s="39">
        <v>1</v>
      </c>
      <c r="D72" s="33">
        <v>1</v>
      </c>
      <c r="E72" s="46">
        <v>3.52</v>
      </c>
      <c r="F72" s="46">
        <v>0.53</v>
      </c>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3"/>
      <c r="BG72" s="3"/>
      <c r="BH72" s="3"/>
      <c r="BI72" s="14"/>
      <c r="BJ72" s="14"/>
      <c r="BK72" s="14"/>
      <c r="BL72" s="14"/>
      <c r="BM72" s="14"/>
      <c r="BN72" s="14"/>
      <c r="BO72" s="14"/>
      <c r="BP72" s="14"/>
      <c r="BQ72" s="14"/>
      <c r="BR72" s="14"/>
      <c r="BS72" s="14"/>
      <c r="BT72" s="14"/>
      <c r="BU72" s="14"/>
      <c r="BV72" s="14"/>
      <c r="BW72" s="14"/>
      <c r="BX72" s="14"/>
      <c r="BY72" s="14"/>
      <c r="BZ72" s="3"/>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row>
    <row r="73" spans="1:162" s="2" customFormat="1" ht="25.5">
      <c r="A73" s="65" t="s">
        <v>136</v>
      </c>
      <c r="B73" s="83" t="s">
        <v>137</v>
      </c>
      <c r="C73" s="39"/>
      <c r="D73" s="33"/>
      <c r="E73" s="46"/>
      <c r="F73" s="46"/>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3"/>
      <c r="BG73" s="3"/>
      <c r="BH73" s="3"/>
      <c r="BI73" s="14"/>
      <c r="BJ73" s="14"/>
      <c r="BK73" s="14"/>
      <c r="BL73" s="14"/>
      <c r="BM73" s="14"/>
      <c r="BN73" s="14"/>
      <c r="BO73" s="14"/>
      <c r="BP73" s="14"/>
      <c r="BQ73" s="14"/>
      <c r="BR73" s="14"/>
      <c r="BS73" s="14"/>
      <c r="BT73" s="14"/>
      <c r="BU73" s="14"/>
      <c r="BV73" s="14"/>
      <c r="BW73" s="14"/>
      <c r="BX73" s="14"/>
      <c r="BY73" s="14"/>
      <c r="BZ73" s="3"/>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row>
    <row r="74" spans="1:162" s="2" customFormat="1" ht="30">
      <c r="A74" s="66" t="s">
        <v>138</v>
      </c>
      <c r="B74" s="84" t="s">
        <v>139</v>
      </c>
      <c r="C74" s="39">
        <f>+C75+C78</f>
        <v>0</v>
      </c>
      <c r="D74" s="39">
        <f>+D75+D78</f>
        <v>0</v>
      </c>
      <c r="E74" s="45">
        <f>+E75+E78</f>
        <v>0</v>
      </c>
      <c r="F74" s="45">
        <f>+F75+F78</f>
        <v>0</v>
      </c>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3"/>
      <c r="BG74" s="3"/>
      <c r="BH74" s="3"/>
      <c r="BI74" s="14"/>
      <c r="BJ74" s="14"/>
      <c r="BK74" s="14"/>
      <c r="BL74" s="14"/>
      <c r="BM74" s="14"/>
      <c r="BN74" s="14"/>
      <c r="BO74" s="14"/>
      <c r="BP74" s="14"/>
      <c r="BQ74" s="14"/>
      <c r="BR74" s="14"/>
      <c r="BS74" s="14"/>
      <c r="BT74" s="14"/>
      <c r="BU74" s="14"/>
      <c r="BV74" s="14"/>
      <c r="BW74" s="14"/>
      <c r="BX74" s="14"/>
      <c r="BY74" s="14"/>
      <c r="BZ74" s="3"/>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row>
    <row r="75" spans="1:162" s="2" customFormat="1" ht="14.25">
      <c r="A75" s="67" t="s">
        <v>140</v>
      </c>
      <c r="B75" s="85" t="s">
        <v>141</v>
      </c>
      <c r="C75" s="39"/>
      <c r="D75" s="33"/>
      <c r="E75" s="46"/>
      <c r="F75" s="46"/>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3"/>
      <c r="BG75" s="3"/>
      <c r="BH75" s="3"/>
      <c r="BI75" s="14"/>
      <c r="BJ75" s="14"/>
      <c r="BK75" s="14"/>
      <c r="BL75" s="14"/>
      <c r="BM75" s="14"/>
      <c r="BN75" s="14"/>
      <c r="BO75" s="14"/>
      <c r="BP75" s="14"/>
      <c r="BQ75" s="14"/>
      <c r="BR75" s="14"/>
      <c r="BS75" s="14"/>
      <c r="BT75" s="14"/>
      <c r="BU75" s="14"/>
      <c r="BV75" s="14"/>
      <c r="BW75" s="14"/>
      <c r="BX75" s="14"/>
      <c r="BY75" s="14"/>
      <c r="BZ75" s="3"/>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row>
    <row r="76" spans="1:162" s="2" customFormat="1" ht="14.25">
      <c r="A76" s="67"/>
      <c r="B76" s="86" t="s">
        <v>142</v>
      </c>
      <c r="C76" s="39"/>
      <c r="D76" s="33"/>
      <c r="E76" s="46"/>
      <c r="F76" s="46"/>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3"/>
      <c r="BG76" s="3"/>
      <c r="BH76" s="3"/>
      <c r="BI76" s="14"/>
      <c r="BJ76" s="14"/>
      <c r="BK76" s="14"/>
      <c r="BL76" s="14"/>
      <c r="BM76" s="14"/>
      <c r="BN76" s="14"/>
      <c r="BO76" s="14"/>
      <c r="BP76" s="14"/>
      <c r="BQ76" s="14"/>
      <c r="BR76" s="14"/>
      <c r="BS76" s="14"/>
      <c r="BT76" s="14"/>
      <c r="BU76" s="14"/>
      <c r="BV76" s="14"/>
      <c r="BW76" s="14"/>
      <c r="BX76" s="14"/>
      <c r="BY76" s="14"/>
      <c r="BZ76" s="3"/>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row>
    <row r="77" spans="1:162" s="2" customFormat="1" ht="14.25">
      <c r="A77" s="67"/>
      <c r="B77" s="86" t="s">
        <v>143</v>
      </c>
      <c r="C77" s="39"/>
      <c r="D77" s="33"/>
      <c r="E77" s="46"/>
      <c r="F77" s="46"/>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3"/>
      <c r="BG77" s="3"/>
      <c r="BH77" s="3"/>
      <c r="BI77" s="14"/>
      <c r="BJ77" s="14"/>
      <c r="BK77" s="14"/>
      <c r="BL77" s="14"/>
      <c r="BM77" s="14"/>
      <c r="BN77" s="14"/>
      <c r="BO77" s="14"/>
      <c r="BP77" s="14"/>
      <c r="BQ77" s="14"/>
      <c r="BR77" s="14"/>
      <c r="BS77" s="14"/>
      <c r="BT77" s="14"/>
      <c r="BU77" s="14"/>
      <c r="BV77" s="14"/>
      <c r="BW77" s="14"/>
      <c r="BX77" s="14"/>
      <c r="BY77" s="14"/>
      <c r="BZ77" s="3"/>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row>
    <row r="78" spans="1:162" s="2" customFormat="1" ht="14.25">
      <c r="A78" s="67" t="s">
        <v>144</v>
      </c>
      <c r="B78" s="87" t="s">
        <v>145</v>
      </c>
      <c r="C78" s="40"/>
      <c r="D78" s="44"/>
      <c r="E78" s="51"/>
      <c r="F78" s="51"/>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3"/>
      <c r="BG78" s="3"/>
      <c r="BH78" s="3"/>
      <c r="BI78" s="14"/>
      <c r="BJ78" s="14"/>
      <c r="BK78" s="14"/>
      <c r="BL78" s="14"/>
      <c r="BM78" s="14"/>
      <c r="BN78" s="14"/>
      <c r="BO78" s="14"/>
      <c r="BP78" s="14"/>
      <c r="BQ78" s="14"/>
      <c r="BR78" s="14"/>
      <c r="BS78" s="14"/>
      <c r="BT78" s="14"/>
      <c r="BU78" s="14"/>
      <c r="BV78" s="14"/>
      <c r="BW78" s="14"/>
      <c r="BX78" s="14"/>
      <c r="BY78" s="14"/>
      <c r="BZ78" s="3"/>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row>
    <row r="79" spans="1:162" s="2" customFormat="1" ht="14.25">
      <c r="A79" s="134" t="s">
        <v>146</v>
      </c>
      <c r="B79" s="134"/>
      <c r="C79" s="41"/>
      <c r="D79" s="41"/>
      <c r="E79" s="52"/>
      <c r="F79" s="52"/>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3"/>
      <c r="BG79" s="3"/>
      <c r="BH79" s="3"/>
      <c r="BI79" s="14"/>
      <c r="BJ79" s="14"/>
      <c r="BK79" s="14"/>
      <c r="BL79" s="14"/>
      <c r="BM79" s="14"/>
      <c r="BN79" s="14"/>
      <c r="BO79" s="14"/>
      <c r="BP79" s="14"/>
      <c r="BQ79" s="14"/>
      <c r="BR79" s="14"/>
      <c r="BS79" s="14"/>
      <c r="BT79" s="14"/>
      <c r="BU79" s="14"/>
      <c r="BV79" s="14"/>
      <c r="BW79" s="14"/>
      <c r="BX79" s="14"/>
      <c r="BY79" s="14"/>
      <c r="BZ79" s="3"/>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row>
    <row r="80" spans="1:162" s="2" customFormat="1" ht="12.75">
      <c r="A80" s="68"/>
      <c r="B80" s="88"/>
      <c r="C80" s="41"/>
      <c r="D80" s="41"/>
      <c r="E80" s="52"/>
      <c r="F80" s="52"/>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3"/>
      <c r="BG80" s="3"/>
      <c r="BH80" s="3"/>
      <c r="BI80" s="14"/>
      <c r="BJ80" s="14"/>
      <c r="BK80" s="14"/>
      <c r="BL80" s="14"/>
      <c r="BM80" s="14"/>
      <c r="BN80" s="14"/>
      <c r="BO80" s="14"/>
      <c r="BP80" s="14"/>
      <c r="BQ80" s="14"/>
      <c r="BR80" s="14"/>
      <c r="BS80" s="14"/>
      <c r="BT80" s="14"/>
      <c r="BU80" s="14"/>
      <c r="BV80" s="14"/>
      <c r="BW80" s="14"/>
      <c r="BX80" s="14"/>
      <c r="BY80" s="14"/>
      <c r="BZ80" s="3"/>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row>
    <row r="81" spans="1:162" s="8" customFormat="1" ht="14.25">
      <c r="A81" s="69"/>
      <c r="B81" s="89" t="s">
        <v>147</v>
      </c>
      <c r="C81" s="42"/>
      <c r="D81" s="42"/>
      <c r="E81" s="53" t="s">
        <v>373</v>
      </c>
      <c r="F81" s="53"/>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20"/>
      <c r="BG81" s="20"/>
      <c r="BH81" s="20"/>
      <c r="BI81" s="19"/>
      <c r="BJ81" s="19"/>
      <c r="BK81" s="19"/>
      <c r="BL81" s="19"/>
      <c r="BM81" s="19"/>
      <c r="BN81" s="19"/>
      <c r="BO81" s="19"/>
      <c r="BP81" s="19"/>
      <c r="BQ81" s="19"/>
      <c r="BR81" s="19"/>
      <c r="BS81" s="19"/>
      <c r="BT81" s="19"/>
      <c r="BU81" s="19"/>
      <c r="BV81" s="19"/>
      <c r="BW81" s="19"/>
      <c r="BX81" s="19"/>
      <c r="BY81" s="19"/>
      <c r="BZ81" s="20"/>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row>
    <row r="82" spans="1:162" s="2" customFormat="1" ht="12.75">
      <c r="A82" s="68"/>
      <c r="B82" s="88" t="s">
        <v>372</v>
      </c>
      <c r="C82" s="41"/>
      <c r="D82" s="41"/>
      <c r="E82" s="54" t="s">
        <v>374</v>
      </c>
      <c r="F82" s="5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3"/>
      <c r="BG82" s="3"/>
      <c r="BH82" s="3"/>
      <c r="BI82" s="14"/>
      <c r="BJ82" s="14"/>
      <c r="BK82" s="14"/>
      <c r="BL82" s="14"/>
      <c r="BM82" s="14"/>
      <c r="BN82" s="14"/>
      <c r="BO82" s="14"/>
      <c r="BP82" s="14"/>
      <c r="BQ82" s="14"/>
      <c r="BR82" s="14"/>
      <c r="BS82" s="14"/>
      <c r="BT82" s="14"/>
      <c r="BU82" s="14"/>
      <c r="BV82" s="14"/>
      <c r="BW82" s="14"/>
      <c r="BX82" s="14"/>
      <c r="BY82" s="14"/>
      <c r="BZ82" s="3"/>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row>
    <row r="83" spans="1:162" s="2" customFormat="1" ht="12.75">
      <c r="A83" s="68"/>
      <c r="B83" s="88"/>
      <c r="C83" s="41"/>
      <c r="D83" s="41"/>
      <c r="E83" s="54"/>
      <c r="F83" s="5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3"/>
      <c r="BG83" s="3"/>
      <c r="BH83" s="3"/>
      <c r="BI83" s="14"/>
      <c r="BJ83" s="14"/>
      <c r="BK83" s="14"/>
      <c r="BL83" s="14"/>
      <c r="BM83" s="14"/>
      <c r="BN83" s="14"/>
      <c r="BO83" s="14"/>
      <c r="BP83" s="14"/>
      <c r="BQ83" s="14"/>
      <c r="BR83" s="14"/>
      <c r="BS83" s="14"/>
      <c r="BT83" s="14"/>
      <c r="BU83" s="14"/>
      <c r="BV83" s="14"/>
      <c r="BW83" s="14"/>
      <c r="BX83" s="14"/>
      <c r="BY83" s="14"/>
      <c r="BZ83" s="3"/>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row>
    <row r="84" spans="1:162" s="2" customFormat="1" ht="12.75">
      <c r="A84" s="68"/>
      <c r="B84" s="88"/>
      <c r="C84" s="41"/>
      <c r="D84" s="41"/>
      <c r="E84" s="54"/>
      <c r="F84" s="5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3"/>
      <c r="BG84" s="3"/>
      <c r="BH84" s="3"/>
      <c r="BI84" s="14"/>
      <c r="BJ84" s="14"/>
      <c r="BK84" s="14"/>
      <c r="BL84" s="14"/>
      <c r="BM84" s="14"/>
      <c r="BN84" s="14"/>
      <c r="BO84" s="14"/>
      <c r="BP84" s="14"/>
      <c r="BQ84" s="14"/>
      <c r="BR84" s="14"/>
      <c r="BS84" s="14"/>
      <c r="BT84" s="14"/>
      <c r="BU84" s="14"/>
      <c r="BV84" s="14"/>
      <c r="BW84" s="14"/>
      <c r="BX84" s="14"/>
      <c r="BY84" s="14"/>
      <c r="BZ84" s="3"/>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row>
    <row r="85" spans="1:162" s="2" customFormat="1" ht="12.75">
      <c r="A85" s="68"/>
      <c r="B85" s="88"/>
      <c r="C85" s="41"/>
      <c r="D85" s="41"/>
      <c r="E85" s="54"/>
      <c r="F85" s="5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3"/>
      <c r="BG85" s="3"/>
      <c r="BH85" s="3"/>
      <c r="BI85" s="14"/>
      <c r="BJ85" s="14"/>
      <c r="BK85" s="14"/>
      <c r="BL85" s="14"/>
      <c r="BM85" s="14"/>
      <c r="BN85" s="14"/>
      <c r="BO85" s="14"/>
      <c r="BP85" s="14"/>
      <c r="BQ85" s="14"/>
      <c r="BR85" s="14"/>
      <c r="BS85" s="14"/>
      <c r="BT85" s="14"/>
      <c r="BU85" s="14"/>
      <c r="BV85" s="14"/>
      <c r="BW85" s="14"/>
      <c r="BX85" s="14"/>
      <c r="BY85" s="14"/>
      <c r="BZ85" s="3"/>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row>
    <row r="86" spans="1:162" s="2" customFormat="1" ht="12.75">
      <c r="A86" s="68"/>
      <c r="B86" s="88"/>
      <c r="C86" s="41"/>
      <c r="D86" s="41"/>
      <c r="E86" s="54"/>
      <c r="F86" s="5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3"/>
      <c r="BG86" s="3"/>
      <c r="BH86" s="3"/>
      <c r="BI86" s="14"/>
      <c r="BJ86" s="14"/>
      <c r="BK86" s="14"/>
      <c r="BL86" s="14"/>
      <c r="BM86" s="14"/>
      <c r="BN86" s="14"/>
      <c r="BO86" s="14"/>
      <c r="BP86" s="14"/>
      <c r="BQ86" s="14"/>
      <c r="BR86" s="14"/>
      <c r="BS86" s="14"/>
      <c r="BT86" s="14"/>
      <c r="BU86" s="14"/>
      <c r="BV86" s="14"/>
      <c r="BW86" s="14"/>
      <c r="BX86" s="14"/>
      <c r="BY86" s="14"/>
      <c r="BZ86" s="3"/>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row>
    <row r="87" spans="1:162" s="2" customFormat="1" ht="12.75">
      <c r="A87" s="68"/>
      <c r="B87" s="88"/>
      <c r="C87" s="41"/>
      <c r="D87" s="41"/>
      <c r="E87" s="54"/>
      <c r="F87" s="5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3"/>
      <c r="BG87" s="3"/>
      <c r="BH87" s="3"/>
      <c r="BI87" s="14"/>
      <c r="BJ87" s="14"/>
      <c r="BK87" s="14"/>
      <c r="BL87" s="14"/>
      <c r="BM87" s="14"/>
      <c r="BN87" s="14"/>
      <c r="BO87" s="14"/>
      <c r="BP87" s="14"/>
      <c r="BQ87" s="14"/>
      <c r="BR87" s="14"/>
      <c r="BS87" s="14"/>
      <c r="BT87" s="14"/>
      <c r="BU87" s="14"/>
      <c r="BV87" s="14"/>
      <c r="BW87" s="14"/>
      <c r="BX87" s="14"/>
      <c r="BY87" s="14"/>
      <c r="BZ87" s="3"/>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row>
    <row r="88" spans="1:162" s="2" customFormat="1" ht="12.75">
      <c r="A88" s="68"/>
      <c r="B88" s="88"/>
      <c r="C88" s="41"/>
      <c r="D88" s="41"/>
      <c r="E88" s="54"/>
      <c r="F88" s="5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3"/>
      <c r="BG88" s="3"/>
      <c r="BH88" s="3"/>
      <c r="BI88" s="14"/>
      <c r="BJ88" s="14"/>
      <c r="BK88" s="14"/>
      <c r="BL88" s="14"/>
      <c r="BM88" s="14"/>
      <c r="BN88" s="14"/>
      <c r="BO88" s="14"/>
      <c r="BP88" s="14"/>
      <c r="BQ88" s="14"/>
      <c r="BR88" s="14"/>
      <c r="BS88" s="14"/>
      <c r="BT88" s="14"/>
      <c r="BU88" s="14"/>
      <c r="BV88" s="14"/>
      <c r="BW88" s="14"/>
      <c r="BX88" s="14"/>
      <c r="BY88" s="14"/>
      <c r="BZ88" s="3"/>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row>
    <row r="89" spans="1:162" s="2" customFormat="1" ht="12.75">
      <c r="A89" s="68"/>
      <c r="B89" s="88"/>
      <c r="C89" s="41"/>
      <c r="D89" s="41"/>
      <c r="E89" s="54"/>
      <c r="F89" s="5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3"/>
      <c r="BG89" s="3"/>
      <c r="BH89" s="3"/>
      <c r="BI89" s="14"/>
      <c r="BJ89" s="14"/>
      <c r="BK89" s="14"/>
      <c r="BL89" s="14"/>
      <c r="BM89" s="14"/>
      <c r="BN89" s="14"/>
      <c r="BO89" s="14"/>
      <c r="BP89" s="14"/>
      <c r="BQ89" s="14"/>
      <c r="BR89" s="14"/>
      <c r="BS89" s="14"/>
      <c r="BT89" s="14"/>
      <c r="BU89" s="14"/>
      <c r="BV89" s="14"/>
      <c r="BW89" s="14"/>
      <c r="BX89" s="14"/>
      <c r="BY89" s="14"/>
      <c r="BZ89" s="3"/>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row>
    <row r="90" spans="1:162" s="2" customFormat="1" ht="12.75">
      <c r="A90" s="68"/>
      <c r="B90" s="88"/>
      <c r="C90" s="41"/>
      <c r="D90" s="41"/>
      <c r="E90" s="54"/>
      <c r="F90" s="5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3"/>
      <c r="BG90" s="3"/>
      <c r="BH90" s="3"/>
      <c r="BI90" s="14"/>
      <c r="BJ90" s="14"/>
      <c r="BK90" s="14"/>
      <c r="BL90" s="14"/>
      <c r="BM90" s="14"/>
      <c r="BN90" s="14"/>
      <c r="BO90" s="14"/>
      <c r="BP90" s="14"/>
      <c r="BQ90" s="14"/>
      <c r="BR90" s="14"/>
      <c r="BS90" s="14"/>
      <c r="BT90" s="14"/>
      <c r="BU90" s="14"/>
      <c r="BV90" s="14"/>
      <c r="BW90" s="14"/>
      <c r="BX90" s="14"/>
      <c r="BY90" s="14"/>
      <c r="BZ90" s="3"/>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row>
    <row r="91" spans="1:162" s="2" customFormat="1" ht="12.75">
      <c r="A91" s="68"/>
      <c r="B91" s="88"/>
      <c r="C91" s="41"/>
      <c r="D91" s="41"/>
      <c r="E91" s="54"/>
      <c r="F91" s="5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3"/>
      <c r="BG91" s="3"/>
      <c r="BH91" s="3"/>
      <c r="BI91" s="14"/>
      <c r="BJ91" s="14"/>
      <c r="BK91" s="14"/>
      <c r="BL91" s="14"/>
      <c r="BM91" s="14"/>
      <c r="BN91" s="14"/>
      <c r="BO91" s="14"/>
      <c r="BP91" s="14"/>
      <c r="BQ91" s="14"/>
      <c r="BR91" s="14"/>
      <c r="BS91" s="14"/>
      <c r="BT91" s="14"/>
      <c r="BU91" s="14"/>
      <c r="BV91" s="14"/>
      <c r="BW91" s="14"/>
      <c r="BX91" s="14"/>
      <c r="BY91" s="14"/>
      <c r="BZ91" s="3"/>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row>
    <row r="92" spans="1:162" s="2" customFormat="1" ht="12.75">
      <c r="A92" s="68"/>
      <c r="B92" s="88"/>
      <c r="C92" s="41"/>
      <c r="D92" s="41"/>
      <c r="E92" s="54"/>
      <c r="F92" s="5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3"/>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row>
    <row r="93" spans="1:162" s="2" customFormat="1" ht="12" customHeight="1">
      <c r="A93" s="68"/>
      <c r="B93" s="88"/>
      <c r="C93" s="41"/>
      <c r="D93" s="41"/>
      <c r="E93" s="54"/>
      <c r="F93" s="5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3"/>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row>
    <row r="94" spans="1:162" s="2" customFormat="1" ht="12.75">
      <c r="A94" s="68"/>
      <c r="B94" s="88"/>
      <c r="C94" s="41"/>
      <c r="D94" s="41"/>
      <c r="E94" s="54"/>
      <c r="F94" s="5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3"/>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row>
    <row r="95" spans="1:162" s="2" customFormat="1" ht="12.75">
      <c r="A95" s="68"/>
      <c r="B95" s="88"/>
      <c r="C95" s="41"/>
      <c r="D95" s="41"/>
      <c r="E95" s="54"/>
      <c r="F95" s="5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3"/>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row>
    <row r="96" spans="1:162" s="2" customFormat="1" ht="12.75">
      <c r="A96" s="68"/>
      <c r="B96" s="88"/>
      <c r="C96" s="41"/>
      <c r="D96" s="41"/>
      <c r="E96" s="54"/>
      <c r="F96" s="5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3"/>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row>
    <row r="97" spans="1:162" s="2" customFormat="1" ht="12.75">
      <c r="A97" s="68"/>
      <c r="B97" s="88"/>
      <c r="C97" s="41"/>
      <c r="D97" s="41"/>
      <c r="E97" s="54"/>
      <c r="F97" s="5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3"/>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row>
    <row r="98" spans="1:162" s="2" customFormat="1" ht="12.75">
      <c r="A98" s="68"/>
      <c r="B98" s="88"/>
      <c r="C98" s="41"/>
      <c r="D98" s="41"/>
      <c r="E98" s="54"/>
      <c r="F98" s="5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3"/>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row>
    <row r="99" spans="1:162" s="2" customFormat="1" ht="12.75">
      <c r="A99" s="68"/>
      <c r="B99" s="88"/>
      <c r="C99" s="41"/>
      <c r="D99" s="41"/>
      <c r="E99" s="54"/>
      <c r="F99" s="5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3"/>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row>
    <row r="100" spans="1:162" s="2" customFormat="1" ht="12.75">
      <c r="A100" s="68"/>
      <c r="B100" s="88"/>
      <c r="C100" s="41"/>
      <c r="D100" s="41"/>
      <c r="E100" s="54"/>
      <c r="F100" s="5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3"/>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row>
    <row r="101" spans="1:162" s="2" customFormat="1" ht="12.75">
      <c r="A101" s="68"/>
      <c r="B101" s="88"/>
      <c r="C101" s="41"/>
      <c r="D101" s="41"/>
      <c r="E101" s="54"/>
      <c r="F101" s="5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3"/>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row>
    <row r="102" spans="1:162" s="2" customFormat="1" ht="12.75">
      <c r="A102" s="68"/>
      <c r="B102" s="88"/>
      <c r="C102" s="41"/>
      <c r="D102" s="41"/>
      <c r="E102" s="54"/>
      <c r="F102" s="5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3"/>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row>
    <row r="103" spans="1:162" s="2" customFormat="1" ht="12.75">
      <c r="A103" s="68"/>
      <c r="B103" s="88"/>
      <c r="C103" s="41"/>
      <c r="D103" s="41"/>
      <c r="E103" s="54"/>
      <c r="F103" s="5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3"/>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row>
    <row r="104" spans="1:162" s="2" customFormat="1" ht="12.75">
      <c r="A104" s="68"/>
      <c r="B104" s="88"/>
      <c r="C104" s="41"/>
      <c r="D104" s="41"/>
      <c r="E104" s="54"/>
      <c r="F104" s="5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3"/>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row>
    <row r="105" spans="1:162" s="2" customFormat="1" ht="12.75">
      <c r="A105" s="68"/>
      <c r="B105" s="88"/>
      <c r="C105" s="41"/>
      <c r="D105" s="41"/>
      <c r="E105" s="54"/>
      <c r="F105" s="5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3"/>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row>
    <row r="106" spans="1:162" s="2" customFormat="1" ht="12.75">
      <c r="A106" s="68"/>
      <c r="B106" s="88"/>
      <c r="C106" s="41"/>
      <c r="D106" s="41"/>
      <c r="E106" s="54"/>
      <c r="F106" s="5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3"/>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row>
    <row r="107" spans="1:162" s="2" customFormat="1" ht="12.75">
      <c r="A107" s="68"/>
      <c r="B107" s="88"/>
      <c r="C107" s="41"/>
      <c r="D107" s="41"/>
      <c r="E107" s="54"/>
      <c r="F107" s="5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3"/>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row>
    <row r="108" spans="1:162" s="2" customFormat="1" ht="12.75">
      <c r="A108" s="68"/>
      <c r="B108" s="88"/>
      <c r="C108" s="41"/>
      <c r="D108" s="41"/>
      <c r="E108" s="54"/>
      <c r="F108" s="5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3"/>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row>
    <row r="109" spans="1:162" s="2" customFormat="1" ht="12.75">
      <c r="A109" s="68"/>
      <c r="B109" s="88"/>
      <c r="C109" s="41"/>
      <c r="D109" s="41"/>
      <c r="E109" s="54"/>
      <c r="F109" s="5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3"/>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row>
    <row r="110" spans="1:162" s="2" customFormat="1" ht="12.75">
      <c r="A110" s="68"/>
      <c r="B110" s="88"/>
      <c r="C110" s="41"/>
      <c r="D110" s="41"/>
      <c r="E110" s="54"/>
      <c r="F110" s="5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3"/>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row>
    <row r="111" spans="1:162" s="2" customFormat="1" ht="12.75">
      <c r="A111" s="68"/>
      <c r="B111" s="88"/>
      <c r="C111" s="41"/>
      <c r="D111" s="41"/>
      <c r="E111" s="54"/>
      <c r="F111" s="5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3"/>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row>
    <row r="112" spans="1:162" s="2" customFormat="1" ht="12.75">
      <c r="A112" s="68"/>
      <c r="B112" s="88"/>
      <c r="C112" s="41"/>
      <c r="D112" s="41"/>
      <c r="E112" s="54"/>
      <c r="F112" s="5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3"/>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row>
    <row r="113" spans="1:162" s="2" customFormat="1" ht="12.75">
      <c r="A113" s="68"/>
      <c r="B113" s="88"/>
      <c r="C113" s="41"/>
      <c r="D113" s="41"/>
      <c r="E113" s="54"/>
      <c r="F113" s="5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3"/>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row>
    <row r="114" spans="1:162" s="2" customFormat="1" ht="12.75">
      <c r="A114" s="68"/>
      <c r="B114" s="88"/>
      <c r="C114" s="41"/>
      <c r="D114" s="41"/>
      <c r="E114" s="54"/>
      <c r="F114" s="5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3"/>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row>
    <row r="115" spans="1:162" s="2" customFormat="1" ht="12.75">
      <c r="A115" s="68"/>
      <c r="B115" s="88"/>
      <c r="C115" s="41"/>
      <c r="D115" s="41"/>
      <c r="E115" s="54"/>
      <c r="F115" s="5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3"/>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row>
    <row r="116" spans="1:162" s="2" customFormat="1" ht="12.75">
      <c r="A116" s="68"/>
      <c r="B116" s="88"/>
      <c r="C116" s="41"/>
      <c r="D116" s="41"/>
      <c r="E116" s="54"/>
      <c r="F116" s="5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3"/>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row>
    <row r="117" spans="1:162" s="2" customFormat="1" ht="12.75">
      <c r="A117" s="68"/>
      <c r="B117" s="88"/>
      <c r="C117" s="41"/>
      <c r="D117" s="41"/>
      <c r="E117" s="54"/>
      <c r="F117" s="5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3"/>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row>
    <row r="118" spans="1:162" s="2" customFormat="1" ht="12.75">
      <c r="A118" s="68"/>
      <c r="B118" s="88"/>
      <c r="C118" s="41"/>
      <c r="D118" s="41"/>
      <c r="E118" s="54"/>
      <c r="F118" s="5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3"/>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row>
    <row r="119" spans="1:162" s="2" customFormat="1" ht="12.75">
      <c r="A119" s="68"/>
      <c r="B119" s="88"/>
      <c r="C119" s="41"/>
      <c r="D119" s="41"/>
      <c r="E119" s="54"/>
      <c r="F119" s="5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3"/>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row>
    <row r="120" ht="12.75">
      <c r="BZ120" s="10"/>
    </row>
    <row r="121" ht="12.75">
      <c r="BZ121" s="10"/>
    </row>
    <row r="122" ht="12.75">
      <c r="BZ122" s="10"/>
    </row>
    <row r="123" ht="12.75">
      <c r="BZ123" s="10"/>
    </row>
    <row r="124" ht="12.75">
      <c r="BZ124" s="10"/>
    </row>
    <row r="125" ht="12.75">
      <c r="BZ125" s="10"/>
    </row>
    <row r="126" ht="12.75">
      <c r="BZ126" s="10"/>
    </row>
    <row r="127" ht="12.75">
      <c r="BZ127" s="10"/>
    </row>
    <row r="128" ht="12.75">
      <c r="BZ128" s="10"/>
    </row>
    <row r="129" ht="12.75">
      <c r="BZ129" s="10"/>
    </row>
    <row r="130" ht="12.75">
      <c r="BZ130" s="10"/>
    </row>
    <row r="131" ht="12.75">
      <c r="BZ131" s="10"/>
    </row>
    <row r="132" ht="12.75">
      <c r="BZ132" s="10"/>
    </row>
    <row r="133" ht="12.75">
      <c r="BZ133" s="10"/>
    </row>
    <row r="134" ht="12.75">
      <c r="BZ134" s="10"/>
    </row>
    <row r="135" ht="12.75">
      <c r="BZ135" s="10"/>
    </row>
    <row r="136" ht="12.75">
      <c r="BZ136" s="10"/>
    </row>
    <row r="137" ht="12.75">
      <c r="BZ137" s="10"/>
    </row>
    <row r="138" ht="12.75">
      <c r="BZ138" s="10"/>
    </row>
    <row r="139" ht="12.75">
      <c r="BZ139" s="10"/>
    </row>
  </sheetData>
  <sheetProtection/>
  <protectedRanges>
    <protectedRange sqref="D66:D73 D45 C44:E44 E57:E64 D75:F78 D10:D11 E66:E67 C46:F46 D51 D23:F39 C65:E65 D43:E43 D15:F20 C52:F53 D49:F49 E71:F73 F43:F44 F57:F67 D55:D56 D58:D64" name="Zonă1"/>
    <protectedRange sqref="B1" name="Zonă1_1_1_1_1_1"/>
    <protectedRange sqref="B2" name="Zonă1_1"/>
  </protectedRanges>
  <mergeCells count="30">
    <mergeCell ref="EJ4:EN4"/>
    <mergeCell ref="EO4:ES4"/>
    <mergeCell ref="A79:B79"/>
    <mergeCell ref="DP4:DT4"/>
    <mergeCell ref="DU4:DY4"/>
    <mergeCell ref="DZ4:ED4"/>
    <mergeCell ref="EE4:EI4"/>
    <mergeCell ref="CV4:CZ4"/>
    <mergeCell ref="DA4:DE4"/>
    <mergeCell ref="BW4:CA4"/>
    <mergeCell ref="BM4:BQ4"/>
    <mergeCell ref="BR4:BV4"/>
    <mergeCell ref="DF4:DJ4"/>
    <mergeCell ref="DK4:DO4"/>
    <mergeCell ref="CB4:CF4"/>
    <mergeCell ref="CG4:CK4"/>
    <mergeCell ref="CL4:CP4"/>
    <mergeCell ref="CQ4:CU4"/>
    <mergeCell ref="AS4:AW4"/>
    <mergeCell ref="AX4:BB4"/>
    <mergeCell ref="BC4:BG4"/>
    <mergeCell ref="BH4:BL4"/>
    <mergeCell ref="Y4:AC4"/>
    <mergeCell ref="AD4:AH4"/>
    <mergeCell ref="AI4:AM4"/>
    <mergeCell ref="AN4:AR4"/>
    <mergeCell ref="G4:I4"/>
    <mergeCell ref="J4:N4"/>
    <mergeCell ref="O4:S4"/>
    <mergeCell ref="T4:X4"/>
  </mergeCells>
  <printOptions/>
  <pageMargins left="0.35433070866141736" right="0.1968503937007874" top="0.3937007874015748" bottom="0.3937007874015748" header="0.31496062992125984" footer="0.1968503937007874"/>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V163"/>
  <sheetViews>
    <sheetView zoomScale="90" zoomScaleNormal="90" workbookViewId="0" topLeftCell="A142">
      <pane xSplit="3" ySplit="6" topLeftCell="D7" activePane="bottomRight" state="split"/>
      <selection pane="topLeft" activeCell="G5" sqref="G5"/>
      <selection pane="topRight" activeCell="G5" sqref="G5"/>
      <selection pane="bottomLeft" activeCell="G5" sqref="G5"/>
      <selection pane="bottomRight" activeCell="I157" sqref="I157"/>
      <selection pane="topLeft" activeCell="A1" sqref="A1:H164"/>
    </sheetView>
  </sheetViews>
  <sheetFormatPr defaultColWidth="9.140625" defaultRowHeight="12.75"/>
  <cols>
    <col min="1" max="1" width="14.00390625" style="90" customWidth="1"/>
    <col min="2" max="2" width="47.8515625" style="22" customWidth="1"/>
    <col min="3" max="3" width="5.421875" style="22" customWidth="1"/>
    <col min="4" max="4" width="12.00390625" style="22" customWidth="1"/>
    <col min="5" max="5" width="13.140625" style="22" customWidth="1"/>
    <col min="6" max="6" width="11.57421875" style="22" bestFit="1" customWidth="1"/>
    <col min="7" max="7" width="13.57421875" style="22" customWidth="1"/>
    <col min="8" max="8" width="13.140625" style="22" customWidth="1"/>
    <col min="9" max="16384" width="9.140625" style="2" customWidth="1"/>
  </cols>
  <sheetData>
    <row r="1" spans="2:3" ht="15">
      <c r="B1" s="70" t="s">
        <v>371</v>
      </c>
      <c r="C1" s="91"/>
    </row>
    <row r="2" spans="2:3" ht="12.75">
      <c r="B2" s="71" t="s">
        <v>378</v>
      </c>
      <c r="C2" s="91"/>
    </row>
    <row r="3" spans="2:4" ht="15">
      <c r="B3" s="92" t="s">
        <v>376</v>
      </c>
      <c r="C3" s="91"/>
      <c r="D3" s="36"/>
    </row>
    <row r="4" spans="4:8" ht="12.75">
      <c r="D4" s="129"/>
      <c r="E4" s="129"/>
      <c r="F4" s="130"/>
      <c r="G4" s="23"/>
      <c r="H4" s="34" t="s">
        <v>149</v>
      </c>
    </row>
    <row r="5" spans="1:8" s="4" customFormat="1" ht="89.25">
      <c r="A5" s="93" t="s">
        <v>1</v>
      </c>
      <c r="B5" s="24" t="s">
        <v>2</v>
      </c>
      <c r="C5" s="24"/>
      <c r="D5" s="24" t="s">
        <v>150</v>
      </c>
      <c r="E5" s="131" t="s">
        <v>151</v>
      </c>
      <c r="F5" s="131" t="s">
        <v>152</v>
      </c>
      <c r="G5" s="24" t="s">
        <v>153</v>
      </c>
      <c r="H5" s="24" t="s">
        <v>154</v>
      </c>
    </row>
    <row r="6" spans="1:8" ht="12.75">
      <c r="A6" s="94"/>
      <c r="B6" s="95" t="s">
        <v>155</v>
      </c>
      <c r="C6" s="95"/>
      <c r="D6" s="25">
        <v>1</v>
      </c>
      <c r="E6" s="25">
        <v>2</v>
      </c>
      <c r="F6" s="25">
        <v>3</v>
      </c>
      <c r="G6" s="25">
        <v>4</v>
      </c>
      <c r="H6" s="25" t="s">
        <v>156</v>
      </c>
    </row>
    <row r="7" spans="1:8" s="5" customFormat="1" ht="12.75">
      <c r="A7" s="96" t="s">
        <v>157</v>
      </c>
      <c r="B7" s="97" t="s">
        <v>158</v>
      </c>
      <c r="C7" s="26">
        <f aca="true" t="shared" si="0" ref="C7:H7">+C8+C14</f>
        <v>0</v>
      </c>
      <c r="D7" s="26">
        <f t="shared" si="0"/>
        <v>601588.39</v>
      </c>
      <c r="E7" s="26">
        <f t="shared" si="0"/>
        <v>589833.9099999998</v>
      </c>
      <c r="F7" s="26">
        <f t="shared" si="0"/>
        <v>340772.97000000003</v>
      </c>
      <c r="G7" s="26">
        <f t="shared" si="0"/>
        <v>339942.12999999995</v>
      </c>
      <c r="H7" s="26">
        <f t="shared" si="0"/>
        <v>58495.31000000002</v>
      </c>
    </row>
    <row r="8" spans="1:8" s="5" customFormat="1" ht="12.75">
      <c r="A8" s="96" t="s">
        <v>159</v>
      </c>
      <c r="B8" s="98" t="s">
        <v>160</v>
      </c>
      <c r="C8" s="27">
        <f aca="true" t="shared" si="1" ref="C8:H8">+C9+C10+C13+C11+C12+C146</f>
        <v>0</v>
      </c>
      <c r="D8" s="27">
        <f t="shared" si="1"/>
        <v>601588.39</v>
      </c>
      <c r="E8" s="27">
        <f t="shared" si="1"/>
        <v>589833.9099999998</v>
      </c>
      <c r="F8" s="27">
        <f t="shared" si="1"/>
        <v>340772.97000000003</v>
      </c>
      <c r="G8" s="27">
        <f t="shared" si="1"/>
        <v>339942.12999999995</v>
      </c>
      <c r="H8" s="27">
        <f t="shared" si="1"/>
        <v>58495.31000000002</v>
      </c>
    </row>
    <row r="9" spans="1:8" s="5" customFormat="1" ht="15" customHeight="1">
      <c r="A9" s="96" t="s">
        <v>161</v>
      </c>
      <c r="B9" s="98" t="s">
        <v>162</v>
      </c>
      <c r="C9" s="27">
        <f aca="true" t="shared" si="2" ref="C9:H9">+C23</f>
        <v>0</v>
      </c>
      <c r="D9" s="27">
        <f t="shared" si="2"/>
        <v>0</v>
      </c>
      <c r="E9" s="27">
        <f t="shared" si="2"/>
        <v>3670.19</v>
      </c>
      <c r="F9" s="27">
        <f t="shared" si="2"/>
        <v>1908.08</v>
      </c>
      <c r="G9" s="27">
        <f t="shared" si="2"/>
        <v>1806.9899999999998</v>
      </c>
      <c r="H9" s="27">
        <f t="shared" si="2"/>
        <v>296.48</v>
      </c>
    </row>
    <row r="10" spans="1:8" s="5" customFormat="1" ht="12.75" customHeight="1">
      <c r="A10" s="96" t="s">
        <v>163</v>
      </c>
      <c r="B10" s="98" t="s">
        <v>164</v>
      </c>
      <c r="C10" s="27">
        <f aca="true" t="shared" si="3" ref="C10:H10">+C36</f>
        <v>0</v>
      </c>
      <c r="D10" s="27">
        <f t="shared" si="3"/>
        <v>601588.39</v>
      </c>
      <c r="E10" s="27">
        <f t="shared" si="3"/>
        <v>566243.7199999999</v>
      </c>
      <c r="F10" s="27">
        <f t="shared" si="3"/>
        <v>328520.89</v>
      </c>
      <c r="G10" s="27">
        <f t="shared" si="3"/>
        <v>328471.79</v>
      </c>
      <c r="H10" s="27">
        <f t="shared" si="3"/>
        <v>56643.37000000001</v>
      </c>
    </row>
    <row r="11" spans="1:8" s="5" customFormat="1" ht="12.75" customHeight="1">
      <c r="A11" s="96" t="s">
        <v>165</v>
      </c>
      <c r="B11" s="98" t="s">
        <v>166</v>
      </c>
      <c r="C11" s="27">
        <f aca="true" t="shared" si="4" ref="C11:H11">+C62</f>
        <v>0</v>
      </c>
      <c r="D11" s="27">
        <f t="shared" si="4"/>
        <v>0</v>
      </c>
      <c r="E11" s="27">
        <f t="shared" si="4"/>
        <v>0</v>
      </c>
      <c r="F11" s="27">
        <f t="shared" si="4"/>
        <v>0</v>
      </c>
      <c r="G11" s="27">
        <f t="shared" si="4"/>
        <v>0</v>
      </c>
      <c r="H11" s="27">
        <f t="shared" si="4"/>
        <v>0</v>
      </c>
    </row>
    <row r="12" spans="1:8" s="5" customFormat="1" ht="12.75" customHeight="1">
      <c r="A12" s="96" t="s">
        <v>167</v>
      </c>
      <c r="B12" s="99" t="s">
        <v>168</v>
      </c>
      <c r="C12" s="27">
        <f aca="true" t="shared" si="5" ref="C12:H12">+C147</f>
        <v>0</v>
      </c>
      <c r="D12" s="27">
        <f t="shared" si="5"/>
        <v>0</v>
      </c>
      <c r="E12" s="27">
        <f t="shared" si="5"/>
        <v>0</v>
      </c>
      <c r="F12" s="27">
        <f t="shared" si="5"/>
        <v>0</v>
      </c>
      <c r="G12" s="27">
        <f t="shared" si="5"/>
        <v>0</v>
      </c>
      <c r="H12" s="27">
        <f t="shared" si="5"/>
        <v>0</v>
      </c>
    </row>
    <row r="13" spans="1:8" s="5" customFormat="1" ht="12.75">
      <c r="A13" s="96" t="s">
        <v>169</v>
      </c>
      <c r="B13" s="98" t="s">
        <v>170</v>
      </c>
      <c r="C13" s="27">
        <f aca="true" t="shared" si="6" ref="C13:H13">+C19</f>
        <v>0</v>
      </c>
      <c r="D13" s="27">
        <f t="shared" si="6"/>
        <v>0</v>
      </c>
      <c r="E13" s="27">
        <f t="shared" si="6"/>
        <v>19920</v>
      </c>
      <c r="F13" s="27">
        <f t="shared" si="6"/>
        <v>10344</v>
      </c>
      <c r="G13" s="27">
        <f t="shared" si="6"/>
        <v>10269.939999999999</v>
      </c>
      <c r="H13" s="27">
        <f t="shared" si="6"/>
        <v>1729.98</v>
      </c>
    </row>
    <row r="14" spans="1:8" s="5" customFormat="1" ht="12.75">
      <c r="A14" s="96" t="s">
        <v>171</v>
      </c>
      <c r="B14" s="98" t="s">
        <v>172</v>
      </c>
      <c r="C14" s="27">
        <f aca="true" t="shared" si="7" ref="C14:H14">+C15</f>
        <v>0</v>
      </c>
      <c r="D14" s="27">
        <f t="shared" si="7"/>
        <v>0</v>
      </c>
      <c r="E14" s="27">
        <f t="shared" si="7"/>
        <v>0</v>
      </c>
      <c r="F14" s="27">
        <f t="shared" si="7"/>
        <v>0</v>
      </c>
      <c r="G14" s="27">
        <f t="shared" si="7"/>
        <v>0</v>
      </c>
      <c r="H14" s="27">
        <f t="shared" si="7"/>
        <v>0</v>
      </c>
    </row>
    <row r="15" spans="1:8" s="5" customFormat="1" ht="12.75">
      <c r="A15" s="96" t="s">
        <v>173</v>
      </c>
      <c r="B15" s="98" t="s">
        <v>174</v>
      </c>
      <c r="C15" s="27">
        <f aca="true" t="shared" si="8" ref="C15:H15">+C20</f>
        <v>0</v>
      </c>
      <c r="D15" s="27">
        <f t="shared" si="8"/>
        <v>0</v>
      </c>
      <c r="E15" s="27">
        <f t="shared" si="8"/>
        <v>0</v>
      </c>
      <c r="F15" s="27">
        <f t="shared" si="8"/>
        <v>0</v>
      </c>
      <c r="G15" s="27">
        <f t="shared" si="8"/>
        <v>0</v>
      </c>
      <c r="H15" s="27">
        <f t="shared" si="8"/>
        <v>0</v>
      </c>
    </row>
    <row r="16" spans="1:8" s="5" customFormat="1" ht="25.5">
      <c r="A16" s="96" t="s">
        <v>175</v>
      </c>
      <c r="B16" s="100" t="s">
        <v>176</v>
      </c>
      <c r="C16" s="27">
        <f aca="true" t="shared" si="9" ref="C16:H16">+C146+C158</f>
        <v>0</v>
      </c>
      <c r="D16" s="27">
        <f t="shared" si="9"/>
        <v>0</v>
      </c>
      <c r="E16" s="27">
        <f t="shared" si="9"/>
        <v>0</v>
      </c>
      <c r="F16" s="27">
        <f t="shared" si="9"/>
        <v>0</v>
      </c>
      <c r="G16" s="27">
        <f t="shared" si="9"/>
        <v>-606.5899999999999</v>
      </c>
      <c r="H16" s="27">
        <f t="shared" si="9"/>
        <v>-174.51999999999998</v>
      </c>
    </row>
    <row r="17" spans="1:8" s="5" customFormat="1" ht="12.75">
      <c r="A17" s="96" t="s">
        <v>177</v>
      </c>
      <c r="B17" s="98" t="s">
        <v>178</v>
      </c>
      <c r="C17" s="27">
        <f aca="true" t="shared" si="10" ref="C17:H17">+C18+C20</f>
        <v>0</v>
      </c>
      <c r="D17" s="27">
        <f t="shared" si="10"/>
        <v>601588.39</v>
      </c>
      <c r="E17" s="27">
        <f t="shared" si="10"/>
        <v>589833.9099999998</v>
      </c>
      <c r="F17" s="27">
        <f t="shared" si="10"/>
        <v>340772.97000000003</v>
      </c>
      <c r="G17" s="27">
        <f t="shared" si="10"/>
        <v>340548.72</v>
      </c>
      <c r="H17" s="27">
        <f t="shared" si="10"/>
        <v>58669.830000000016</v>
      </c>
    </row>
    <row r="18" spans="1:8" s="5" customFormat="1" ht="12.75">
      <c r="A18" s="96" t="s">
        <v>179</v>
      </c>
      <c r="B18" s="98" t="s">
        <v>160</v>
      </c>
      <c r="C18" s="27">
        <f aca="true" t="shared" si="11" ref="C18:H18">+C23+C36+C19+C62+C12</f>
        <v>0</v>
      </c>
      <c r="D18" s="27">
        <f t="shared" si="11"/>
        <v>601588.39</v>
      </c>
      <c r="E18" s="27">
        <f t="shared" si="11"/>
        <v>589833.9099999998</v>
      </c>
      <c r="F18" s="27">
        <f t="shared" si="11"/>
        <v>340772.97000000003</v>
      </c>
      <c r="G18" s="27">
        <f t="shared" si="11"/>
        <v>340548.72</v>
      </c>
      <c r="H18" s="27">
        <f t="shared" si="11"/>
        <v>58669.830000000016</v>
      </c>
    </row>
    <row r="19" spans="1:8" s="5" customFormat="1" ht="12.75">
      <c r="A19" s="96" t="s">
        <v>180</v>
      </c>
      <c r="B19" s="98" t="s">
        <v>170</v>
      </c>
      <c r="C19" s="27">
        <f aca="true" t="shared" si="12" ref="C19:H19">+C152</f>
        <v>0</v>
      </c>
      <c r="D19" s="27">
        <f t="shared" si="12"/>
        <v>0</v>
      </c>
      <c r="E19" s="27">
        <f t="shared" si="12"/>
        <v>19920</v>
      </c>
      <c r="F19" s="27">
        <f t="shared" si="12"/>
        <v>10344</v>
      </c>
      <c r="G19" s="27">
        <f t="shared" si="12"/>
        <v>10269.939999999999</v>
      </c>
      <c r="H19" s="27">
        <f t="shared" si="12"/>
        <v>1729.98</v>
      </c>
    </row>
    <row r="20" spans="1:8" s="5" customFormat="1" ht="15.75" customHeight="1">
      <c r="A20" s="96" t="s">
        <v>181</v>
      </c>
      <c r="B20" s="98" t="s">
        <v>172</v>
      </c>
      <c r="C20" s="27">
        <f aca="true" t="shared" si="13" ref="C20:H20">+C65</f>
        <v>0</v>
      </c>
      <c r="D20" s="27">
        <f t="shared" si="13"/>
        <v>0</v>
      </c>
      <c r="E20" s="27">
        <f t="shared" si="13"/>
        <v>0</v>
      </c>
      <c r="F20" s="27">
        <f t="shared" si="13"/>
        <v>0</v>
      </c>
      <c r="G20" s="27">
        <f t="shared" si="13"/>
        <v>0</v>
      </c>
      <c r="H20" s="27">
        <f t="shared" si="13"/>
        <v>0</v>
      </c>
    </row>
    <row r="21" spans="1:8" s="5" customFormat="1" ht="12.75">
      <c r="A21" s="101" t="s">
        <v>182</v>
      </c>
      <c r="B21" s="98" t="s">
        <v>183</v>
      </c>
      <c r="C21" s="27">
        <f aca="true" t="shared" si="14" ref="C21:H21">+C22+C65+C146</f>
        <v>0</v>
      </c>
      <c r="D21" s="27">
        <f t="shared" si="14"/>
        <v>601588.39</v>
      </c>
      <c r="E21" s="27">
        <f t="shared" si="14"/>
        <v>569913.9099999998</v>
      </c>
      <c r="F21" s="27">
        <f t="shared" si="14"/>
        <v>330428.97000000003</v>
      </c>
      <c r="G21" s="27">
        <f t="shared" si="14"/>
        <v>329672.18999999994</v>
      </c>
      <c r="H21" s="27">
        <f t="shared" si="14"/>
        <v>56765.330000000016</v>
      </c>
    </row>
    <row r="22" spans="1:8" s="5" customFormat="1" ht="12.75">
      <c r="A22" s="96" t="s">
        <v>184</v>
      </c>
      <c r="B22" s="98" t="s">
        <v>160</v>
      </c>
      <c r="C22" s="27">
        <f aca="true" t="shared" si="15" ref="C22:H22">+C23+C36+C62+C12</f>
        <v>0</v>
      </c>
      <c r="D22" s="27">
        <f t="shared" si="15"/>
        <v>601588.39</v>
      </c>
      <c r="E22" s="27">
        <f t="shared" si="15"/>
        <v>569913.9099999998</v>
      </c>
      <c r="F22" s="27">
        <f t="shared" si="15"/>
        <v>330428.97000000003</v>
      </c>
      <c r="G22" s="27">
        <f t="shared" si="15"/>
        <v>330278.77999999997</v>
      </c>
      <c r="H22" s="27">
        <f t="shared" si="15"/>
        <v>56939.85000000001</v>
      </c>
    </row>
    <row r="23" spans="1:8" s="5" customFormat="1" ht="12.75">
      <c r="A23" s="96" t="s">
        <v>185</v>
      </c>
      <c r="B23" s="98" t="s">
        <v>162</v>
      </c>
      <c r="C23" s="27">
        <f aca="true" t="shared" si="16" ref="C23:H23">+C24+C30</f>
        <v>0</v>
      </c>
      <c r="D23" s="27">
        <f t="shared" si="16"/>
        <v>0</v>
      </c>
      <c r="E23" s="27">
        <f t="shared" si="16"/>
        <v>3670.19</v>
      </c>
      <c r="F23" s="27">
        <f t="shared" si="16"/>
        <v>1908.08</v>
      </c>
      <c r="G23" s="27">
        <f t="shared" si="16"/>
        <v>1806.9899999999998</v>
      </c>
      <c r="H23" s="27">
        <f t="shared" si="16"/>
        <v>296.48</v>
      </c>
    </row>
    <row r="24" spans="1:8" s="5" customFormat="1" ht="12.75">
      <c r="A24" s="96" t="s">
        <v>186</v>
      </c>
      <c r="B24" s="98" t="s">
        <v>187</v>
      </c>
      <c r="C24" s="27">
        <f aca="true" t="shared" si="17" ref="C24:H24">C25+C26+C27+C28+C29</f>
        <v>0</v>
      </c>
      <c r="D24" s="27">
        <f t="shared" si="17"/>
        <v>0</v>
      </c>
      <c r="E24" s="27">
        <f t="shared" si="17"/>
        <v>2991.94</v>
      </c>
      <c r="F24" s="27">
        <f t="shared" si="17"/>
        <v>1552.81</v>
      </c>
      <c r="G24" s="27">
        <f t="shared" si="17"/>
        <v>1473.1899999999998</v>
      </c>
      <c r="H24" s="27">
        <f t="shared" si="17"/>
        <v>241.04</v>
      </c>
    </row>
    <row r="25" spans="1:8" ht="12.75">
      <c r="A25" s="102" t="s">
        <v>188</v>
      </c>
      <c r="B25" s="103" t="s">
        <v>366</v>
      </c>
      <c r="C25" s="28"/>
      <c r="D25" s="28"/>
      <c r="E25" s="28">
        <v>2818.15</v>
      </c>
      <c r="F25" s="28">
        <v>1547</v>
      </c>
      <c r="G25" s="28">
        <v>1471.02</v>
      </c>
      <c r="H25" s="28">
        <v>240.47</v>
      </c>
    </row>
    <row r="26" spans="1:8" ht="12.75" customHeight="1">
      <c r="A26" s="102" t="s">
        <v>189</v>
      </c>
      <c r="B26" s="104" t="s">
        <v>190</v>
      </c>
      <c r="C26" s="28"/>
      <c r="D26" s="28"/>
      <c r="E26" s="28">
        <v>6.37</v>
      </c>
      <c r="F26" s="28">
        <v>2.6</v>
      </c>
      <c r="G26" s="28">
        <v>1.53</v>
      </c>
      <c r="H26" s="28">
        <v>0.35</v>
      </c>
    </row>
    <row r="27" spans="1:8" ht="12.75">
      <c r="A27" s="102" t="s">
        <v>191</v>
      </c>
      <c r="B27" s="104" t="s">
        <v>192</v>
      </c>
      <c r="C27" s="28"/>
      <c r="D27" s="28"/>
      <c r="E27" s="28">
        <v>1.42</v>
      </c>
      <c r="F27" s="28">
        <v>0.71</v>
      </c>
      <c r="G27" s="28">
        <v>0.36</v>
      </c>
      <c r="H27" s="28">
        <v>0.17</v>
      </c>
    </row>
    <row r="28" spans="1:8" ht="12.75">
      <c r="A28" s="102"/>
      <c r="B28" s="104" t="s">
        <v>193</v>
      </c>
      <c r="C28" s="28"/>
      <c r="D28" s="28"/>
      <c r="E28" s="28"/>
      <c r="F28" s="28"/>
      <c r="G28" s="28"/>
      <c r="H28" s="28">
        <v>0</v>
      </c>
    </row>
    <row r="29" spans="1:8" ht="12" customHeight="1">
      <c r="A29" s="102" t="s">
        <v>194</v>
      </c>
      <c r="B29" s="104" t="s">
        <v>367</v>
      </c>
      <c r="C29" s="28"/>
      <c r="D29" s="28"/>
      <c r="E29" s="28">
        <v>166</v>
      </c>
      <c r="F29" s="28">
        <v>2.5</v>
      </c>
      <c r="G29" s="28">
        <v>0.28</v>
      </c>
      <c r="H29" s="28">
        <v>0.05</v>
      </c>
    </row>
    <row r="30" spans="1:8" ht="13.5" customHeight="1">
      <c r="A30" s="96" t="s">
        <v>195</v>
      </c>
      <c r="B30" s="98" t="s">
        <v>196</v>
      </c>
      <c r="C30" s="27">
        <f aca="true" t="shared" si="18" ref="C30:H30">+C31+C32+C33+C34+C35</f>
        <v>0</v>
      </c>
      <c r="D30" s="27">
        <f t="shared" si="18"/>
        <v>0</v>
      </c>
      <c r="E30" s="27">
        <f t="shared" si="18"/>
        <v>678.2499999999999</v>
      </c>
      <c r="F30" s="27">
        <f t="shared" si="18"/>
        <v>355.27</v>
      </c>
      <c r="G30" s="27">
        <f t="shared" si="18"/>
        <v>333.79999999999995</v>
      </c>
      <c r="H30" s="27">
        <f t="shared" si="18"/>
        <v>55.44</v>
      </c>
    </row>
    <row r="31" spans="1:8" ht="12.75">
      <c r="A31" s="102" t="s">
        <v>197</v>
      </c>
      <c r="B31" s="104" t="s">
        <v>198</v>
      </c>
      <c r="C31" s="28"/>
      <c r="D31" s="28"/>
      <c r="E31" s="28">
        <v>472.73</v>
      </c>
      <c r="F31" s="28">
        <v>245.34</v>
      </c>
      <c r="G31" s="28">
        <v>230.04</v>
      </c>
      <c r="H31" s="28">
        <v>37.28</v>
      </c>
    </row>
    <row r="32" spans="1:8" ht="12.75">
      <c r="A32" s="102" t="s">
        <v>199</v>
      </c>
      <c r="B32" s="104" t="s">
        <v>200</v>
      </c>
      <c r="C32" s="28"/>
      <c r="D32" s="28"/>
      <c r="E32" s="28">
        <v>14.96</v>
      </c>
      <c r="F32" s="28">
        <v>7.76</v>
      </c>
      <c r="G32" s="28">
        <v>7.35</v>
      </c>
      <c r="H32" s="28">
        <v>1.19</v>
      </c>
    </row>
    <row r="33" spans="1:8" ht="12.75">
      <c r="A33" s="102" t="s">
        <v>201</v>
      </c>
      <c r="B33" s="104" t="s">
        <v>202</v>
      </c>
      <c r="C33" s="28"/>
      <c r="D33" s="28"/>
      <c r="E33" s="28">
        <v>155.58</v>
      </c>
      <c r="F33" s="28">
        <v>80.74</v>
      </c>
      <c r="G33" s="28">
        <v>76.51</v>
      </c>
      <c r="H33" s="28">
        <v>12.38</v>
      </c>
    </row>
    <row r="34" spans="1:8" ht="25.5">
      <c r="A34" s="102" t="s">
        <v>203</v>
      </c>
      <c r="B34" s="105" t="s">
        <v>204</v>
      </c>
      <c r="C34" s="28"/>
      <c r="D34" s="28"/>
      <c r="E34" s="28">
        <v>5.06</v>
      </c>
      <c r="F34" s="28">
        <v>2.63</v>
      </c>
      <c r="G34" s="28">
        <v>2.19</v>
      </c>
      <c r="H34" s="28">
        <v>0.36</v>
      </c>
    </row>
    <row r="35" spans="1:8" s="5" customFormat="1" ht="12.75">
      <c r="A35" s="102" t="s">
        <v>205</v>
      </c>
      <c r="B35" s="105" t="s">
        <v>206</v>
      </c>
      <c r="C35" s="28"/>
      <c r="D35" s="28"/>
      <c r="E35" s="28">
        <v>29.92</v>
      </c>
      <c r="F35" s="28">
        <v>18.8</v>
      </c>
      <c r="G35" s="28">
        <v>17.71</v>
      </c>
      <c r="H35" s="28">
        <v>4.23</v>
      </c>
    </row>
    <row r="36" spans="1:8" s="5" customFormat="1" ht="12.75">
      <c r="A36" s="96" t="s">
        <v>207</v>
      </c>
      <c r="B36" s="98" t="s">
        <v>164</v>
      </c>
      <c r="C36" s="27">
        <f aca="true" t="shared" si="19" ref="C36:H36">+C37+C50+C49+C52+C55+C57+C58+C59+C56</f>
        <v>0</v>
      </c>
      <c r="D36" s="27">
        <f t="shared" si="19"/>
        <v>601588.39</v>
      </c>
      <c r="E36" s="27">
        <f t="shared" si="19"/>
        <v>566243.7199999999</v>
      </c>
      <c r="F36" s="27">
        <f t="shared" si="19"/>
        <v>328520.89</v>
      </c>
      <c r="G36" s="27">
        <f t="shared" si="19"/>
        <v>328471.79</v>
      </c>
      <c r="H36" s="27">
        <f t="shared" si="19"/>
        <v>56643.37000000001</v>
      </c>
    </row>
    <row r="37" spans="1:8" ht="12.75">
      <c r="A37" s="96" t="s">
        <v>208</v>
      </c>
      <c r="B37" s="98" t="s">
        <v>209</v>
      </c>
      <c r="C37" s="27">
        <f aca="true" t="shared" si="20" ref="C37:H37">+C38+C39+C40+C41+C42+C43+C44+C45+C47</f>
        <v>0</v>
      </c>
      <c r="D37" s="27">
        <f t="shared" si="20"/>
        <v>601588.39</v>
      </c>
      <c r="E37" s="27">
        <f t="shared" si="20"/>
        <v>566198.5299999999</v>
      </c>
      <c r="F37" s="27">
        <f t="shared" si="20"/>
        <v>328502.64</v>
      </c>
      <c r="G37" s="27">
        <f t="shared" si="20"/>
        <v>328454.89999999997</v>
      </c>
      <c r="H37" s="27">
        <f t="shared" si="20"/>
        <v>56639.55000000001</v>
      </c>
    </row>
    <row r="38" spans="1:8" ht="12.75">
      <c r="A38" s="102" t="s">
        <v>210</v>
      </c>
      <c r="B38" s="104" t="s">
        <v>211</v>
      </c>
      <c r="C38" s="28"/>
      <c r="D38" s="28"/>
      <c r="E38" s="28">
        <v>120</v>
      </c>
      <c r="F38" s="28">
        <v>56.8</v>
      </c>
      <c r="G38" s="28">
        <v>56.73</v>
      </c>
      <c r="H38" s="28">
        <v>15</v>
      </c>
    </row>
    <row r="39" spans="1:8" ht="12.75">
      <c r="A39" s="102" t="s">
        <v>212</v>
      </c>
      <c r="B39" s="104" t="s">
        <v>213</v>
      </c>
      <c r="C39" s="28"/>
      <c r="D39" s="28"/>
      <c r="E39" s="28">
        <v>6</v>
      </c>
      <c r="F39" s="28">
        <v>3</v>
      </c>
      <c r="G39" s="28">
        <v>3</v>
      </c>
      <c r="H39" s="28">
        <v>1.5</v>
      </c>
    </row>
    <row r="40" spans="1:8" ht="12.75">
      <c r="A40" s="102" t="s">
        <v>214</v>
      </c>
      <c r="B40" s="104" t="s">
        <v>215</v>
      </c>
      <c r="C40" s="28"/>
      <c r="D40" s="28"/>
      <c r="E40" s="28">
        <v>104</v>
      </c>
      <c r="F40" s="28">
        <v>65.91</v>
      </c>
      <c r="G40" s="28">
        <v>64.25</v>
      </c>
      <c r="H40" s="28">
        <v>7.14</v>
      </c>
    </row>
    <row r="41" spans="1:8" ht="12.75">
      <c r="A41" s="102" t="s">
        <v>216</v>
      </c>
      <c r="B41" s="104" t="s">
        <v>217</v>
      </c>
      <c r="C41" s="28"/>
      <c r="D41" s="28"/>
      <c r="E41" s="28">
        <v>28</v>
      </c>
      <c r="F41" s="28">
        <v>12.7</v>
      </c>
      <c r="G41" s="28">
        <v>12.07</v>
      </c>
      <c r="H41" s="28">
        <v>2.11</v>
      </c>
    </row>
    <row r="42" spans="1:8" ht="12.75">
      <c r="A42" s="102" t="s">
        <v>218</v>
      </c>
      <c r="B42" s="104" t="s">
        <v>219</v>
      </c>
      <c r="C42" s="28"/>
      <c r="D42" s="28"/>
      <c r="E42" s="28"/>
      <c r="F42" s="28"/>
      <c r="G42" s="28"/>
      <c r="H42" s="28"/>
    </row>
    <row r="43" spans="1:8" ht="12.75">
      <c r="A43" s="102" t="s">
        <v>220</v>
      </c>
      <c r="B43" s="104" t="s">
        <v>221</v>
      </c>
      <c r="C43" s="28"/>
      <c r="D43" s="28"/>
      <c r="E43" s="28">
        <v>3</v>
      </c>
      <c r="F43" s="28"/>
      <c r="G43" s="28"/>
      <c r="H43" s="28"/>
    </row>
    <row r="44" spans="1:8" s="5" customFormat="1" ht="12.75">
      <c r="A44" s="102" t="s">
        <v>222</v>
      </c>
      <c r="B44" s="104" t="s">
        <v>223</v>
      </c>
      <c r="C44" s="28"/>
      <c r="D44" s="28"/>
      <c r="E44" s="28">
        <v>103</v>
      </c>
      <c r="F44" s="28">
        <v>48.3</v>
      </c>
      <c r="G44" s="28">
        <v>46.57</v>
      </c>
      <c r="H44" s="28">
        <v>8.66</v>
      </c>
    </row>
    <row r="45" spans="1:8" s="6" customFormat="1" ht="26.25">
      <c r="A45" s="96" t="s">
        <v>224</v>
      </c>
      <c r="B45" s="98" t="s">
        <v>225</v>
      </c>
      <c r="C45" s="29">
        <f aca="true" t="shared" si="21" ref="C45:H45">+C46+C76</f>
        <v>0</v>
      </c>
      <c r="D45" s="29">
        <f t="shared" si="21"/>
        <v>601588.39</v>
      </c>
      <c r="E45" s="29">
        <f t="shared" si="21"/>
        <v>565510.5299999999</v>
      </c>
      <c r="F45" s="29">
        <f t="shared" si="21"/>
        <v>328123.73</v>
      </c>
      <c r="G45" s="29">
        <f t="shared" si="21"/>
        <v>328080.16</v>
      </c>
      <c r="H45" s="29">
        <f t="shared" si="21"/>
        <v>56582.73</v>
      </c>
    </row>
    <row r="46" spans="1:8" ht="25.5">
      <c r="A46" s="106"/>
      <c r="B46" s="107" t="s">
        <v>226</v>
      </c>
      <c r="C46" s="30"/>
      <c r="D46" s="30"/>
      <c r="E46" s="30">
        <v>100</v>
      </c>
      <c r="F46" s="30">
        <v>52.34</v>
      </c>
      <c r="G46" s="30">
        <v>51.66</v>
      </c>
      <c r="H46" s="30">
        <v>8.3</v>
      </c>
    </row>
    <row r="47" spans="1:8" s="5" customFormat="1" ht="26.25" customHeight="1">
      <c r="A47" s="102" t="s">
        <v>227</v>
      </c>
      <c r="B47" s="104" t="s">
        <v>228</v>
      </c>
      <c r="C47" s="28"/>
      <c r="D47" s="28"/>
      <c r="E47" s="28">
        <v>324</v>
      </c>
      <c r="F47" s="28">
        <v>192.2</v>
      </c>
      <c r="G47" s="28">
        <v>192.12</v>
      </c>
      <c r="H47" s="28">
        <v>22.41</v>
      </c>
    </row>
    <row r="48" spans="1:8" s="5" customFormat="1" ht="26.25" customHeight="1">
      <c r="A48" s="102"/>
      <c r="B48" s="104" t="s">
        <v>229</v>
      </c>
      <c r="C48" s="28"/>
      <c r="D48" s="28"/>
      <c r="E48" s="28">
        <v>65</v>
      </c>
      <c r="F48" s="28">
        <v>65</v>
      </c>
      <c r="G48" s="28">
        <v>64.93</v>
      </c>
      <c r="H48" s="28">
        <v>0</v>
      </c>
    </row>
    <row r="49" spans="1:8" s="5" customFormat="1" ht="14.25" customHeight="1">
      <c r="A49" s="96" t="s">
        <v>230</v>
      </c>
      <c r="B49" s="104" t="s">
        <v>231</v>
      </c>
      <c r="C49" s="28"/>
      <c r="D49" s="28"/>
      <c r="E49" s="28"/>
      <c r="F49" s="28"/>
      <c r="G49" s="28"/>
      <c r="H49" s="28"/>
    </row>
    <row r="50" spans="1:8" ht="12.75">
      <c r="A50" s="96" t="s">
        <v>232</v>
      </c>
      <c r="B50" s="98" t="s">
        <v>233</v>
      </c>
      <c r="C50" s="31">
        <f aca="true" t="shared" si="22" ref="C50:H50">+C51</f>
        <v>0</v>
      </c>
      <c r="D50" s="31">
        <f t="shared" si="22"/>
        <v>0</v>
      </c>
      <c r="E50" s="31">
        <f t="shared" si="22"/>
        <v>1</v>
      </c>
      <c r="F50" s="31">
        <f t="shared" si="22"/>
        <v>1</v>
      </c>
      <c r="G50" s="31">
        <f t="shared" si="22"/>
        <v>1</v>
      </c>
      <c r="H50" s="31">
        <f t="shared" si="22"/>
        <v>0</v>
      </c>
    </row>
    <row r="51" spans="1:8" s="5" customFormat="1" ht="12.75">
      <c r="A51" s="102" t="s">
        <v>234</v>
      </c>
      <c r="B51" s="104" t="s">
        <v>235</v>
      </c>
      <c r="C51" s="28"/>
      <c r="D51" s="28"/>
      <c r="E51" s="28">
        <v>1</v>
      </c>
      <c r="F51" s="28">
        <v>1</v>
      </c>
      <c r="G51" s="28">
        <v>1</v>
      </c>
      <c r="H51" s="28">
        <v>0</v>
      </c>
    </row>
    <row r="52" spans="1:8" ht="12.75">
      <c r="A52" s="96" t="s">
        <v>236</v>
      </c>
      <c r="B52" s="98" t="s">
        <v>237</v>
      </c>
      <c r="C52" s="27">
        <f aca="true" t="shared" si="23" ref="C52:H52">+C53+C54</f>
        <v>0</v>
      </c>
      <c r="D52" s="27">
        <f t="shared" si="23"/>
        <v>0</v>
      </c>
      <c r="E52" s="27">
        <f t="shared" si="23"/>
        <v>25</v>
      </c>
      <c r="F52" s="27">
        <f t="shared" si="23"/>
        <v>4.25</v>
      </c>
      <c r="G52" s="27">
        <f t="shared" si="23"/>
        <v>4.25</v>
      </c>
      <c r="H52" s="27">
        <f t="shared" si="23"/>
        <v>1.6</v>
      </c>
    </row>
    <row r="53" spans="1:8" ht="12.75">
      <c r="A53" s="96" t="s">
        <v>238</v>
      </c>
      <c r="B53" s="104" t="s">
        <v>239</v>
      </c>
      <c r="C53" s="28"/>
      <c r="D53" s="28"/>
      <c r="E53" s="28">
        <v>25</v>
      </c>
      <c r="F53" s="28">
        <v>4.25</v>
      </c>
      <c r="G53" s="28">
        <v>4.25</v>
      </c>
      <c r="H53" s="28">
        <v>1.6</v>
      </c>
    </row>
    <row r="54" spans="1:8" ht="12.75">
      <c r="A54" s="96" t="s">
        <v>240</v>
      </c>
      <c r="B54" s="104" t="s">
        <v>241</v>
      </c>
      <c r="C54" s="28"/>
      <c r="D54" s="28"/>
      <c r="E54" s="28"/>
      <c r="F54" s="28"/>
      <c r="G54" s="28"/>
      <c r="H54" s="28"/>
    </row>
    <row r="55" spans="1:8" ht="12.75">
      <c r="A55" s="102" t="s">
        <v>242</v>
      </c>
      <c r="B55" s="104" t="s">
        <v>243</v>
      </c>
      <c r="C55" s="28"/>
      <c r="D55" s="28"/>
      <c r="E55" s="28">
        <v>2</v>
      </c>
      <c r="F55" s="28"/>
      <c r="G55" s="28"/>
      <c r="H55" s="28"/>
    </row>
    <row r="56" spans="1:8" ht="12.75">
      <c r="A56" s="102" t="s">
        <v>244</v>
      </c>
      <c r="B56" s="103" t="s">
        <v>245</v>
      </c>
      <c r="C56" s="28"/>
      <c r="D56" s="28"/>
      <c r="E56" s="28"/>
      <c r="F56" s="28"/>
      <c r="G56" s="28"/>
      <c r="H56" s="28"/>
    </row>
    <row r="57" spans="1:8" ht="12.75">
      <c r="A57" s="102" t="s">
        <v>246</v>
      </c>
      <c r="B57" s="104" t="s">
        <v>247</v>
      </c>
      <c r="C57" s="28"/>
      <c r="D57" s="28"/>
      <c r="E57" s="28">
        <v>1.19</v>
      </c>
      <c r="F57" s="28"/>
      <c r="G57" s="28"/>
      <c r="H57" s="28"/>
    </row>
    <row r="58" spans="1:8" s="5" customFormat="1" ht="12.75">
      <c r="A58" s="102" t="s">
        <v>248</v>
      </c>
      <c r="B58" s="104" t="s">
        <v>249</v>
      </c>
      <c r="C58" s="28"/>
      <c r="D58" s="28"/>
      <c r="E58" s="28">
        <v>3</v>
      </c>
      <c r="F58" s="28"/>
      <c r="G58" s="28"/>
      <c r="H58" s="28"/>
    </row>
    <row r="59" spans="1:8" ht="12.75">
      <c r="A59" s="96" t="s">
        <v>250</v>
      </c>
      <c r="B59" s="98" t="s">
        <v>251</v>
      </c>
      <c r="C59" s="31">
        <f aca="true" t="shared" si="24" ref="C59:H59">+C60+C61</f>
        <v>0</v>
      </c>
      <c r="D59" s="31">
        <f t="shared" si="24"/>
        <v>0</v>
      </c>
      <c r="E59" s="31">
        <f t="shared" si="24"/>
        <v>13</v>
      </c>
      <c r="F59" s="31">
        <f t="shared" si="24"/>
        <v>13</v>
      </c>
      <c r="G59" s="31">
        <f t="shared" si="24"/>
        <v>11.64</v>
      </c>
      <c r="H59" s="31">
        <f t="shared" si="24"/>
        <v>2.22</v>
      </c>
    </row>
    <row r="60" spans="1:8" ht="13.5" customHeight="1">
      <c r="A60" s="102" t="s">
        <v>252</v>
      </c>
      <c r="B60" s="104" t="s">
        <v>253</v>
      </c>
      <c r="C60" s="28"/>
      <c r="D60" s="28"/>
      <c r="E60" s="28"/>
      <c r="F60" s="28"/>
      <c r="G60" s="28"/>
      <c r="H60" s="28"/>
    </row>
    <row r="61" spans="1:8" s="5" customFormat="1" ht="12.75">
      <c r="A61" s="102" t="s">
        <v>254</v>
      </c>
      <c r="B61" s="104" t="s">
        <v>255</v>
      </c>
      <c r="C61" s="28"/>
      <c r="D61" s="28"/>
      <c r="E61" s="28">
        <v>13</v>
      </c>
      <c r="F61" s="28">
        <v>13</v>
      </c>
      <c r="G61" s="28">
        <v>11.64</v>
      </c>
      <c r="H61" s="28">
        <v>2.22</v>
      </c>
    </row>
    <row r="62" spans="1:8" s="5" customFormat="1" ht="12.75">
      <c r="A62" s="96" t="s">
        <v>256</v>
      </c>
      <c r="B62" s="98" t="s">
        <v>166</v>
      </c>
      <c r="C62" s="26">
        <f aca="true" t="shared" si="25" ref="C62:H63">+C63</f>
        <v>0</v>
      </c>
      <c r="D62" s="26">
        <f t="shared" si="25"/>
        <v>0</v>
      </c>
      <c r="E62" s="26">
        <f t="shared" si="25"/>
        <v>0</v>
      </c>
      <c r="F62" s="26">
        <f t="shared" si="25"/>
        <v>0</v>
      </c>
      <c r="G62" s="26">
        <f t="shared" si="25"/>
        <v>0</v>
      </c>
      <c r="H62" s="26">
        <f t="shared" si="25"/>
        <v>0</v>
      </c>
    </row>
    <row r="63" spans="1:8" ht="12.75">
      <c r="A63" s="108" t="s">
        <v>257</v>
      </c>
      <c r="B63" s="98" t="s">
        <v>258</v>
      </c>
      <c r="C63" s="26">
        <f t="shared" si="25"/>
        <v>0</v>
      </c>
      <c r="D63" s="26">
        <f t="shared" si="25"/>
        <v>0</v>
      </c>
      <c r="E63" s="26">
        <f t="shared" si="25"/>
        <v>0</v>
      </c>
      <c r="F63" s="26">
        <f t="shared" si="25"/>
        <v>0</v>
      </c>
      <c r="G63" s="26">
        <f t="shared" si="25"/>
        <v>0</v>
      </c>
      <c r="H63" s="26">
        <f t="shared" si="25"/>
        <v>0</v>
      </c>
    </row>
    <row r="64" spans="1:8" s="5" customFormat="1" ht="12.75">
      <c r="A64" s="108" t="s">
        <v>259</v>
      </c>
      <c r="B64" s="104" t="s">
        <v>260</v>
      </c>
      <c r="C64" s="28"/>
      <c r="D64" s="28"/>
      <c r="E64" s="28"/>
      <c r="F64" s="28"/>
      <c r="G64" s="28"/>
      <c r="H64" s="28"/>
    </row>
    <row r="65" spans="1:8" s="5" customFormat="1" ht="12.75">
      <c r="A65" s="96" t="s">
        <v>261</v>
      </c>
      <c r="B65" s="98" t="s">
        <v>172</v>
      </c>
      <c r="C65" s="27">
        <f aca="true" t="shared" si="26" ref="C65:H65">+C66</f>
        <v>0</v>
      </c>
      <c r="D65" s="27">
        <f t="shared" si="26"/>
        <v>0</v>
      </c>
      <c r="E65" s="27">
        <f t="shared" si="26"/>
        <v>0</v>
      </c>
      <c r="F65" s="27">
        <f t="shared" si="26"/>
        <v>0</v>
      </c>
      <c r="G65" s="27">
        <f t="shared" si="26"/>
        <v>0</v>
      </c>
      <c r="H65" s="27">
        <f t="shared" si="26"/>
        <v>0</v>
      </c>
    </row>
    <row r="66" spans="1:8" s="5" customFormat="1" ht="12.75">
      <c r="A66" s="96" t="s">
        <v>262</v>
      </c>
      <c r="B66" s="98" t="s">
        <v>174</v>
      </c>
      <c r="C66" s="27">
        <f aca="true" t="shared" si="27" ref="C66:H66">+C67+C72</f>
        <v>0</v>
      </c>
      <c r="D66" s="27">
        <f t="shared" si="27"/>
        <v>0</v>
      </c>
      <c r="E66" s="27">
        <f t="shared" si="27"/>
        <v>0</v>
      </c>
      <c r="F66" s="27">
        <f t="shared" si="27"/>
        <v>0</v>
      </c>
      <c r="G66" s="27">
        <f t="shared" si="27"/>
        <v>0</v>
      </c>
      <c r="H66" s="27">
        <f t="shared" si="27"/>
        <v>0</v>
      </c>
    </row>
    <row r="67" spans="1:8" s="5" customFormat="1" ht="12.75">
      <c r="A67" s="96" t="s">
        <v>263</v>
      </c>
      <c r="B67" s="98" t="s">
        <v>264</v>
      </c>
      <c r="C67" s="27">
        <f aca="true" t="shared" si="28" ref="C67:H67">+C69+C71+C70+C68</f>
        <v>0</v>
      </c>
      <c r="D67" s="27">
        <f t="shared" si="28"/>
        <v>0</v>
      </c>
      <c r="E67" s="27">
        <f t="shared" si="28"/>
        <v>0</v>
      </c>
      <c r="F67" s="27">
        <f t="shared" si="28"/>
        <v>0</v>
      </c>
      <c r="G67" s="27">
        <f t="shared" si="28"/>
        <v>0</v>
      </c>
      <c r="H67" s="27">
        <f t="shared" si="28"/>
        <v>0</v>
      </c>
    </row>
    <row r="68" spans="1:8" ht="12.75">
      <c r="A68" s="96"/>
      <c r="B68" s="109" t="s">
        <v>265</v>
      </c>
      <c r="C68" s="27"/>
      <c r="D68" s="27"/>
      <c r="E68" s="27"/>
      <c r="F68" s="27"/>
      <c r="G68" s="27"/>
      <c r="H68" s="27"/>
    </row>
    <row r="69" spans="1:8" ht="12.75">
      <c r="A69" s="102" t="s">
        <v>266</v>
      </c>
      <c r="B69" s="104" t="s">
        <v>267</v>
      </c>
      <c r="C69" s="28"/>
      <c r="D69" s="28"/>
      <c r="E69" s="28"/>
      <c r="F69" s="28"/>
      <c r="G69" s="28"/>
      <c r="H69" s="28"/>
    </row>
    <row r="70" spans="1:8" ht="12.75">
      <c r="A70" s="102" t="s">
        <v>268</v>
      </c>
      <c r="B70" s="103" t="s">
        <v>269</v>
      </c>
      <c r="C70" s="28"/>
      <c r="D70" s="28"/>
      <c r="E70" s="28"/>
      <c r="F70" s="28"/>
      <c r="G70" s="28"/>
      <c r="H70" s="28"/>
    </row>
    <row r="71" spans="1:8" ht="12.75">
      <c r="A71" s="102" t="s">
        <v>270</v>
      </c>
      <c r="B71" s="104" t="s">
        <v>271</v>
      </c>
      <c r="C71" s="28"/>
      <c r="D71" s="28"/>
      <c r="E71" s="28"/>
      <c r="F71" s="28"/>
      <c r="G71" s="28"/>
      <c r="H71" s="28"/>
    </row>
    <row r="72" spans="1:8" ht="12.75">
      <c r="A72" s="102"/>
      <c r="B72" s="103" t="s">
        <v>272</v>
      </c>
      <c r="C72" s="28"/>
      <c r="D72" s="28"/>
      <c r="E72" s="28"/>
      <c r="F72" s="28"/>
      <c r="G72" s="28"/>
      <c r="H72" s="28"/>
    </row>
    <row r="73" spans="1:8" ht="12.75">
      <c r="A73" s="102" t="s">
        <v>184</v>
      </c>
      <c r="B73" s="98" t="s">
        <v>273</v>
      </c>
      <c r="C73" s="28"/>
      <c r="D73" s="28"/>
      <c r="E73" s="28"/>
      <c r="F73" s="28"/>
      <c r="G73" s="28"/>
      <c r="H73" s="28"/>
    </row>
    <row r="74" spans="1:8" s="6" customFormat="1" ht="11.25" customHeight="1">
      <c r="A74" s="102" t="s">
        <v>274</v>
      </c>
      <c r="B74" s="98" t="s">
        <v>275</v>
      </c>
      <c r="C74" s="26">
        <f aca="true" t="shared" si="29" ref="C74:H74">+C36-C76+C23+C65+C147</f>
        <v>0</v>
      </c>
      <c r="D74" s="26">
        <f t="shared" si="29"/>
        <v>0</v>
      </c>
      <c r="E74" s="26">
        <f t="shared" si="29"/>
        <v>4503.379999999945</v>
      </c>
      <c r="F74" s="26">
        <f t="shared" si="29"/>
        <v>2357.580000000058</v>
      </c>
      <c r="G74" s="26">
        <f t="shared" si="29"/>
        <v>2250.279999999979</v>
      </c>
      <c r="H74" s="26">
        <f t="shared" si="29"/>
        <v>365.4200000000096</v>
      </c>
    </row>
    <row r="75" spans="1:8" s="5" customFormat="1" ht="25.5">
      <c r="A75" s="102"/>
      <c r="B75" s="110" t="s">
        <v>276</v>
      </c>
      <c r="C75" s="26"/>
      <c r="D75" s="26"/>
      <c r="E75" s="26"/>
      <c r="F75" s="26"/>
      <c r="G75" s="26">
        <v>-3.77</v>
      </c>
      <c r="H75" s="26">
        <v>0</v>
      </c>
    </row>
    <row r="76" spans="1:8" s="6" customFormat="1" ht="15">
      <c r="A76" s="102"/>
      <c r="B76" s="107" t="s">
        <v>277</v>
      </c>
      <c r="C76" s="32">
        <f aca="true" t="shared" si="30" ref="C76:H76">+C77+C108+C128+C130+C142+C144</f>
        <v>0</v>
      </c>
      <c r="D76" s="32">
        <f t="shared" si="30"/>
        <v>601588.39</v>
      </c>
      <c r="E76" s="32">
        <f t="shared" si="30"/>
        <v>565410.5299999999</v>
      </c>
      <c r="F76" s="32">
        <f t="shared" si="30"/>
        <v>328071.38999999996</v>
      </c>
      <c r="G76" s="32">
        <f t="shared" si="30"/>
        <v>328028.5</v>
      </c>
      <c r="H76" s="32">
        <f t="shared" si="30"/>
        <v>56574.43</v>
      </c>
    </row>
    <row r="77" spans="1:8" s="6" customFormat="1" ht="25.5">
      <c r="A77" s="96" t="s">
        <v>278</v>
      </c>
      <c r="B77" s="98" t="s">
        <v>279</v>
      </c>
      <c r="C77" s="27">
        <f aca="true" t="shared" si="31" ref="C77:H77">+C78+C83+C93+C104+C106</f>
        <v>0</v>
      </c>
      <c r="D77" s="27">
        <f t="shared" si="31"/>
        <v>260213.86</v>
      </c>
      <c r="E77" s="27">
        <f t="shared" si="31"/>
        <v>223013</v>
      </c>
      <c r="F77" s="27">
        <f t="shared" si="31"/>
        <v>134965.69</v>
      </c>
      <c r="G77" s="27">
        <f t="shared" si="31"/>
        <v>134964.61000000002</v>
      </c>
      <c r="H77" s="27">
        <f t="shared" si="31"/>
        <v>24030.6</v>
      </c>
    </row>
    <row r="78" spans="1:8" s="6" customFormat="1" ht="12.75">
      <c r="A78" s="102" t="s">
        <v>280</v>
      </c>
      <c r="B78" s="98" t="s">
        <v>281</v>
      </c>
      <c r="C78" s="26">
        <f aca="true" t="shared" si="32" ref="C78:H78">+C79+C80+C81</f>
        <v>0</v>
      </c>
      <c r="D78" s="26">
        <f t="shared" si="32"/>
        <v>162302</v>
      </c>
      <c r="E78" s="26">
        <f t="shared" si="32"/>
        <v>159427</v>
      </c>
      <c r="F78" s="26">
        <f t="shared" si="32"/>
        <v>90529.94</v>
      </c>
      <c r="G78" s="26">
        <f t="shared" si="32"/>
        <v>90528.91</v>
      </c>
      <c r="H78" s="26">
        <f t="shared" si="32"/>
        <v>15734.36</v>
      </c>
    </row>
    <row r="79" spans="1:8" s="6" customFormat="1" ht="12.75">
      <c r="A79" s="102"/>
      <c r="B79" s="103" t="s">
        <v>282</v>
      </c>
      <c r="C79" s="28"/>
      <c r="D79" s="28">
        <v>157445</v>
      </c>
      <c r="E79" s="28">
        <v>154546</v>
      </c>
      <c r="F79" s="28">
        <v>87717.94</v>
      </c>
      <c r="G79" s="28">
        <v>87717.92</v>
      </c>
      <c r="H79" s="28">
        <v>15287.07</v>
      </c>
    </row>
    <row r="80" spans="1:8" ht="12.75">
      <c r="A80" s="102"/>
      <c r="B80" s="103" t="s">
        <v>283</v>
      </c>
      <c r="C80" s="28"/>
      <c r="D80" s="28">
        <v>151</v>
      </c>
      <c r="E80" s="28">
        <v>151</v>
      </c>
      <c r="F80" s="28">
        <v>151</v>
      </c>
      <c r="G80" s="28">
        <v>149.99</v>
      </c>
      <c r="H80" s="28">
        <v>25.79</v>
      </c>
    </row>
    <row r="81" spans="1:8" ht="51">
      <c r="A81" s="102"/>
      <c r="B81" s="103" t="s">
        <v>284</v>
      </c>
      <c r="C81" s="28"/>
      <c r="D81" s="28">
        <v>4706</v>
      </c>
      <c r="E81" s="28">
        <v>4730</v>
      </c>
      <c r="F81" s="28">
        <v>2661</v>
      </c>
      <c r="G81" s="28">
        <v>2661</v>
      </c>
      <c r="H81" s="28">
        <v>421.5</v>
      </c>
    </row>
    <row r="82" spans="1:8" s="6" customFormat="1" ht="25.5">
      <c r="A82" s="102"/>
      <c r="B82" s="110" t="s">
        <v>276</v>
      </c>
      <c r="C82" s="28"/>
      <c r="D82" s="28"/>
      <c r="E82" s="28"/>
      <c r="F82" s="28"/>
      <c r="G82" s="28">
        <v>-15.42</v>
      </c>
      <c r="H82" s="28">
        <v>-2.08</v>
      </c>
    </row>
    <row r="83" spans="1:8" ht="38.25">
      <c r="A83" s="102" t="s">
        <v>285</v>
      </c>
      <c r="B83" s="98" t="s">
        <v>286</v>
      </c>
      <c r="C83" s="28">
        <f aca="true" t="shared" si="33" ref="C83:H83">C84+C85+C86+C87+C88+C89+C90+C91</f>
        <v>0</v>
      </c>
      <c r="D83" s="28">
        <f t="shared" si="33"/>
        <v>72827</v>
      </c>
      <c r="E83" s="28">
        <f t="shared" si="33"/>
        <v>45775</v>
      </c>
      <c r="F83" s="28">
        <f t="shared" si="33"/>
        <v>39310.49</v>
      </c>
      <c r="G83" s="28">
        <f t="shared" si="33"/>
        <v>39310.479999999996</v>
      </c>
      <c r="H83" s="28">
        <f t="shared" si="33"/>
        <v>7195.110000000001</v>
      </c>
    </row>
    <row r="84" spans="1:8" s="5" customFormat="1" ht="12.75">
      <c r="A84" s="102"/>
      <c r="B84" s="111" t="s">
        <v>287</v>
      </c>
      <c r="C84" s="28"/>
      <c r="D84" s="28">
        <v>2767</v>
      </c>
      <c r="E84" s="28">
        <v>1186</v>
      </c>
      <c r="F84" s="28">
        <v>1160.76</v>
      </c>
      <c r="G84" s="28">
        <v>1160.76</v>
      </c>
      <c r="H84" s="28">
        <v>732.02</v>
      </c>
    </row>
    <row r="85" spans="1:8" ht="25.5">
      <c r="A85" s="102"/>
      <c r="B85" s="111" t="s">
        <v>288</v>
      </c>
      <c r="C85" s="28"/>
      <c r="D85" s="28"/>
      <c r="E85" s="28"/>
      <c r="F85" s="28"/>
      <c r="G85" s="28"/>
      <c r="H85" s="28"/>
    </row>
    <row r="86" spans="1:8" ht="25.5">
      <c r="A86" s="102"/>
      <c r="B86" s="111" t="s">
        <v>289</v>
      </c>
      <c r="C86" s="28"/>
      <c r="D86" s="28">
        <v>1081</v>
      </c>
      <c r="E86" s="28">
        <v>969</v>
      </c>
      <c r="F86" s="28">
        <v>913.25</v>
      </c>
      <c r="G86" s="28">
        <v>913.25</v>
      </c>
      <c r="H86" s="28">
        <v>63.61</v>
      </c>
    </row>
    <row r="87" spans="1:8" ht="12.75">
      <c r="A87" s="102"/>
      <c r="B87" s="111" t="s">
        <v>290</v>
      </c>
      <c r="C87" s="28"/>
      <c r="D87" s="28">
        <v>18783</v>
      </c>
      <c r="E87" s="28">
        <v>10672</v>
      </c>
      <c r="F87" s="28">
        <v>9005.33</v>
      </c>
      <c r="G87" s="28">
        <v>9005.33</v>
      </c>
      <c r="H87" s="28">
        <v>1799.49</v>
      </c>
    </row>
    <row r="88" spans="1:8" ht="12.75">
      <c r="A88" s="102"/>
      <c r="B88" s="112" t="s">
        <v>291</v>
      </c>
      <c r="C88" s="28"/>
      <c r="D88" s="28">
        <v>5</v>
      </c>
      <c r="E88" s="28">
        <v>15</v>
      </c>
      <c r="F88" s="28">
        <v>14.97</v>
      </c>
      <c r="G88" s="28">
        <v>14.96</v>
      </c>
      <c r="H88" s="28">
        <v>0</v>
      </c>
    </row>
    <row r="89" spans="1:8" ht="25.5">
      <c r="A89" s="102"/>
      <c r="B89" s="111" t="s">
        <v>292</v>
      </c>
      <c r="C89" s="28"/>
      <c r="D89" s="28">
        <v>1115</v>
      </c>
      <c r="E89" s="28">
        <v>742</v>
      </c>
      <c r="F89" s="28">
        <v>589.26</v>
      </c>
      <c r="G89" s="28">
        <v>589.26</v>
      </c>
      <c r="H89" s="28">
        <v>88.85</v>
      </c>
    </row>
    <row r="90" spans="1:8" ht="12.75">
      <c r="A90" s="102"/>
      <c r="B90" s="113" t="s">
        <v>293</v>
      </c>
      <c r="C90" s="28"/>
      <c r="D90" s="28">
        <v>49076</v>
      </c>
      <c r="E90" s="28">
        <v>32191</v>
      </c>
      <c r="F90" s="28">
        <v>27626.92</v>
      </c>
      <c r="G90" s="28">
        <v>27626.92</v>
      </c>
      <c r="H90" s="28">
        <v>4511.14</v>
      </c>
    </row>
    <row r="91" spans="1:8" ht="12.75">
      <c r="A91" s="102"/>
      <c r="B91" s="113" t="s">
        <v>294</v>
      </c>
      <c r="C91" s="28"/>
      <c r="D91" s="28"/>
      <c r="E91" s="28"/>
      <c r="F91" s="28"/>
      <c r="G91" s="28"/>
      <c r="H91" s="28"/>
    </row>
    <row r="92" spans="1:8" ht="25.5">
      <c r="A92" s="102"/>
      <c r="B92" s="110" t="s">
        <v>276</v>
      </c>
      <c r="C92" s="28"/>
      <c r="D92" s="28"/>
      <c r="E92" s="28"/>
      <c r="F92" s="28"/>
      <c r="G92" s="28">
        <v>-18.31</v>
      </c>
      <c r="H92" s="28">
        <v>-1.28</v>
      </c>
    </row>
    <row r="93" spans="1:8" ht="25.5">
      <c r="A93" s="102" t="s">
        <v>295</v>
      </c>
      <c r="B93" s="98" t="s">
        <v>296</v>
      </c>
      <c r="C93" s="28">
        <f aca="true" t="shared" si="34" ref="C93:H93">C94+C95+C96+C97+C98+C99+C100+C101+C102</f>
        <v>0</v>
      </c>
      <c r="D93" s="28">
        <f t="shared" si="34"/>
        <v>3412</v>
      </c>
      <c r="E93" s="28">
        <f t="shared" si="34"/>
        <v>1960</v>
      </c>
      <c r="F93" s="28">
        <f t="shared" si="34"/>
        <v>1730.12</v>
      </c>
      <c r="G93" s="28">
        <f t="shared" si="34"/>
        <v>1730.11</v>
      </c>
      <c r="H93" s="28">
        <f t="shared" si="34"/>
        <v>280.23</v>
      </c>
    </row>
    <row r="94" spans="1:8" ht="12.75">
      <c r="A94" s="102"/>
      <c r="B94" s="111" t="s">
        <v>290</v>
      </c>
      <c r="C94" s="28"/>
      <c r="D94" s="28">
        <v>1786</v>
      </c>
      <c r="E94" s="28">
        <v>978</v>
      </c>
      <c r="F94" s="28">
        <v>809.75</v>
      </c>
      <c r="G94" s="28">
        <v>809.75</v>
      </c>
      <c r="H94" s="28">
        <v>147.96</v>
      </c>
    </row>
    <row r="95" spans="1:8" ht="25.5">
      <c r="A95" s="102"/>
      <c r="B95" s="114" t="s">
        <v>297</v>
      </c>
      <c r="C95" s="28"/>
      <c r="D95" s="28">
        <v>198</v>
      </c>
      <c r="E95" s="28">
        <v>98</v>
      </c>
      <c r="F95" s="28">
        <v>97.54</v>
      </c>
      <c r="G95" s="28">
        <v>97.53</v>
      </c>
      <c r="H95" s="28">
        <v>0</v>
      </c>
    </row>
    <row r="96" spans="1:8" ht="12.75">
      <c r="A96" s="102"/>
      <c r="B96" s="115" t="s">
        <v>298</v>
      </c>
      <c r="C96" s="28"/>
      <c r="D96" s="28">
        <v>1258</v>
      </c>
      <c r="E96" s="28">
        <v>769</v>
      </c>
      <c r="F96" s="28">
        <v>707.99</v>
      </c>
      <c r="G96" s="28">
        <v>707.99</v>
      </c>
      <c r="H96" s="28">
        <v>99.11</v>
      </c>
    </row>
    <row r="97" spans="1:8" ht="25.5">
      <c r="A97" s="102"/>
      <c r="B97" s="115" t="s">
        <v>299</v>
      </c>
      <c r="C97" s="28"/>
      <c r="D97" s="28"/>
      <c r="E97" s="28"/>
      <c r="F97" s="28"/>
      <c r="G97" s="28"/>
      <c r="H97" s="28"/>
    </row>
    <row r="98" spans="1:8" ht="25.5">
      <c r="A98" s="102"/>
      <c r="B98" s="115" t="s">
        <v>300</v>
      </c>
      <c r="C98" s="28"/>
      <c r="D98" s="28"/>
      <c r="E98" s="28"/>
      <c r="F98" s="28"/>
      <c r="G98" s="28"/>
      <c r="H98" s="28"/>
    </row>
    <row r="99" spans="1:8" ht="12.75">
      <c r="A99" s="102"/>
      <c r="B99" s="111" t="s">
        <v>287</v>
      </c>
      <c r="C99" s="28"/>
      <c r="D99" s="28"/>
      <c r="E99" s="28"/>
      <c r="F99" s="28"/>
      <c r="G99" s="28"/>
      <c r="H99" s="28"/>
    </row>
    <row r="100" spans="1:8" s="5" customFormat="1" ht="12.75">
      <c r="A100" s="102"/>
      <c r="B100" s="115" t="s">
        <v>301</v>
      </c>
      <c r="C100" s="28"/>
      <c r="D100" s="28">
        <v>138</v>
      </c>
      <c r="E100" s="28">
        <v>115</v>
      </c>
      <c r="F100" s="28">
        <v>114.84</v>
      </c>
      <c r="G100" s="28">
        <v>114.84</v>
      </c>
      <c r="H100" s="28">
        <v>33.16</v>
      </c>
    </row>
    <row r="101" spans="1:8" s="5" customFormat="1" ht="12.75">
      <c r="A101" s="102"/>
      <c r="B101" s="116" t="s">
        <v>302</v>
      </c>
      <c r="C101" s="28"/>
      <c r="D101" s="28"/>
      <c r="E101" s="28"/>
      <c r="F101" s="28"/>
      <c r="G101" s="28"/>
      <c r="H101" s="28"/>
    </row>
    <row r="102" spans="1:8" s="5" customFormat="1" ht="25.5">
      <c r="A102" s="102"/>
      <c r="B102" s="116" t="s">
        <v>303</v>
      </c>
      <c r="C102" s="28"/>
      <c r="D102" s="28">
        <v>32</v>
      </c>
      <c r="E102" s="28"/>
      <c r="F102" s="28"/>
      <c r="G102" s="28"/>
      <c r="H102" s="28"/>
    </row>
    <row r="103" spans="1:8" s="5" customFormat="1" ht="25.5">
      <c r="A103" s="102"/>
      <c r="B103" s="110" t="s">
        <v>276</v>
      </c>
      <c r="C103" s="28"/>
      <c r="D103" s="28"/>
      <c r="E103" s="28"/>
      <c r="F103" s="28"/>
      <c r="G103" s="28"/>
      <c r="H103" s="28"/>
    </row>
    <row r="104" spans="1:8" s="5" customFormat="1" ht="25.5">
      <c r="A104" s="102" t="s">
        <v>304</v>
      </c>
      <c r="B104" s="114" t="s">
        <v>305</v>
      </c>
      <c r="C104" s="26"/>
      <c r="D104" s="26">
        <v>17945.86</v>
      </c>
      <c r="E104" s="26">
        <v>11848</v>
      </c>
      <c r="F104" s="26">
        <v>1638.2</v>
      </c>
      <c r="G104" s="26">
        <v>1638.2</v>
      </c>
      <c r="H104" s="26">
        <v>543.53</v>
      </c>
    </row>
    <row r="105" spans="1:8" ht="25.5">
      <c r="A105" s="102"/>
      <c r="B105" s="110" t="s">
        <v>276</v>
      </c>
      <c r="C105" s="26"/>
      <c r="D105" s="26"/>
      <c r="E105" s="26"/>
      <c r="F105" s="26"/>
      <c r="G105" s="26"/>
      <c r="H105" s="26"/>
    </row>
    <row r="106" spans="1:8" ht="12.75">
      <c r="A106" s="102" t="s">
        <v>306</v>
      </c>
      <c r="B106" s="104" t="s">
        <v>307</v>
      </c>
      <c r="C106" s="28"/>
      <c r="D106" s="28">
        <v>3727</v>
      </c>
      <c r="E106" s="28">
        <v>4003</v>
      </c>
      <c r="F106" s="28">
        <v>1756.94</v>
      </c>
      <c r="G106" s="28">
        <v>1756.91</v>
      </c>
      <c r="H106" s="28">
        <v>277.37</v>
      </c>
    </row>
    <row r="107" spans="1:8" ht="25.5">
      <c r="A107" s="102"/>
      <c r="B107" s="110" t="s">
        <v>276</v>
      </c>
      <c r="C107" s="28"/>
      <c r="D107" s="28"/>
      <c r="E107" s="28"/>
      <c r="F107" s="28"/>
      <c r="G107" s="28"/>
      <c r="H107" s="28"/>
    </row>
    <row r="108" spans="1:8" s="5" customFormat="1" ht="12.75">
      <c r="A108" s="96" t="s">
        <v>308</v>
      </c>
      <c r="B108" s="98" t="s">
        <v>309</v>
      </c>
      <c r="C108" s="27">
        <f aca="true" t="shared" si="35" ref="C108:H108">+C109+C113+C115+C119+C124</f>
        <v>0</v>
      </c>
      <c r="D108" s="27">
        <f t="shared" si="35"/>
        <v>93686.43</v>
      </c>
      <c r="E108" s="27">
        <f t="shared" si="35"/>
        <v>94070.43</v>
      </c>
      <c r="F108" s="27">
        <f t="shared" si="35"/>
        <v>50265.68</v>
      </c>
      <c r="G108" s="27">
        <f t="shared" si="35"/>
        <v>50226.33</v>
      </c>
      <c r="H108" s="27">
        <f t="shared" si="35"/>
        <v>8036.36</v>
      </c>
    </row>
    <row r="109" spans="1:8" s="5" customFormat="1" ht="12.75">
      <c r="A109" s="96" t="s">
        <v>310</v>
      </c>
      <c r="B109" s="98" t="s">
        <v>311</v>
      </c>
      <c r="C109" s="26">
        <f aca="true" t="shared" si="36" ref="C109:H109">+C110+C111</f>
        <v>0</v>
      </c>
      <c r="D109" s="26">
        <f t="shared" si="36"/>
        <v>50529.43</v>
      </c>
      <c r="E109" s="26">
        <f t="shared" si="36"/>
        <v>51102.43</v>
      </c>
      <c r="F109" s="26">
        <f t="shared" si="36"/>
        <v>28007.68</v>
      </c>
      <c r="G109" s="26">
        <f t="shared" si="36"/>
        <v>28006.06</v>
      </c>
      <c r="H109" s="26">
        <f t="shared" si="36"/>
        <v>4175.9</v>
      </c>
    </row>
    <row r="110" spans="1:8" s="5" customFormat="1" ht="12.75">
      <c r="A110" s="102"/>
      <c r="B110" s="117" t="s">
        <v>312</v>
      </c>
      <c r="C110" s="28"/>
      <c r="D110" s="28">
        <v>48303</v>
      </c>
      <c r="E110" s="28">
        <v>48876</v>
      </c>
      <c r="F110" s="28">
        <v>26683.68</v>
      </c>
      <c r="G110" s="28">
        <v>26683.68</v>
      </c>
      <c r="H110" s="28">
        <v>3948.18</v>
      </c>
    </row>
    <row r="111" spans="1:8" s="5" customFormat="1" ht="12.75">
      <c r="A111" s="102"/>
      <c r="B111" s="117" t="s">
        <v>313</v>
      </c>
      <c r="C111" s="28"/>
      <c r="D111" s="28">
        <v>2226.43</v>
      </c>
      <c r="E111" s="28">
        <v>2226.43</v>
      </c>
      <c r="F111" s="28">
        <v>1324</v>
      </c>
      <c r="G111" s="28">
        <v>1322.38</v>
      </c>
      <c r="H111" s="28">
        <v>227.72</v>
      </c>
    </row>
    <row r="112" spans="1:8" s="5" customFormat="1" ht="25.5">
      <c r="A112" s="102"/>
      <c r="B112" s="110" t="s">
        <v>276</v>
      </c>
      <c r="C112" s="28"/>
      <c r="D112" s="28"/>
      <c r="E112" s="28"/>
      <c r="F112" s="28"/>
      <c r="G112" s="28">
        <v>-86.35</v>
      </c>
      <c r="H112" s="28">
        <v>-16.36</v>
      </c>
    </row>
    <row r="113" spans="1:8" s="5" customFormat="1" ht="25.5">
      <c r="A113" s="102" t="s">
        <v>314</v>
      </c>
      <c r="B113" s="118" t="s">
        <v>315</v>
      </c>
      <c r="C113" s="28"/>
      <c r="D113" s="28">
        <v>25922</v>
      </c>
      <c r="E113" s="28">
        <v>25967</v>
      </c>
      <c r="F113" s="28">
        <v>14094.37</v>
      </c>
      <c r="G113" s="28">
        <v>14094.37</v>
      </c>
      <c r="H113" s="28">
        <v>2135.54</v>
      </c>
    </row>
    <row r="114" spans="1:8" s="5" customFormat="1" ht="25.5">
      <c r="A114" s="102"/>
      <c r="B114" s="110" t="s">
        <v>276</v>
      </c>
      <c r="C114" s="28"/>
      <c r="D114" s="28"/>
      <c r="E114" s="28"/>
      <c r="F114" s="28"/>
      <c r="G114" s="28">
        <v>-1.01</v>
      </c>
      <c r="H114" s="28">
        <v>0</v>
      </c>
    </row>
    <row r="115" spans="1:8" s="5" customFormat="1" ht="12.75">
      <c r="A115" s="96" t="s">
        <v>316</v>
      </c>
      <c r="B115" s="119" t="s">
        <v>317</v>
      </c>
      <c r="C115" s="28">
        <f aca="true" t="shared" si="37" ref="C115:H115">+C116+C117</f>
        <v>0</v>
      </c>
      <c r="D115" s="28">
        <f t="shared" si="37"/>
        <v>2847</v>
      </c>
      <c r="E115" s="28">
        <f t="shared" si="37"/>
        <v>2881</v>
      </c>
      <c r="F115" s="28">
        <f t="shared" si="37"/>
        <v>1521.24</v>
      </c>
      <c r="G115" s="28">
        <f t="shared" si="37"/>
        <v>1514.65</v>
      </c>
      <c r="H115" s="28">
        <f t="shared" si="37"/>
        <v>281.54</v>
      </c>
    </row>
    <row r="116" spans="1:8" ht="12.75">
      <c r="A116" s="102"/>
      <c r="B116" s="117" t="s">
        <v>312</v>
      </c>
      <c r="C116" s="28"/>
      <c r="D116" s="28">
        <v>2847</v>
      </c>
      <c r="E116" s="28">
        <v>2881</v>
      </c>
      <c r="F116" s="28">
        <v>1521.24</v>
      </c>
      <c r="G116" s="28">
        <v>1514.65</v>
      </c>
      <c r="H116" s="28">
        <v>281.54</v>
      </c>
    </row>
    <row r="117" spans="1:22" ht="38.25">
      <c r="A117" s="102"/>
      <c r="B117" s="117" t="s">
        <v>318</v>
      </c>
      <c r="C117" s="28"/>
      <c r="D117" s="28"/>
      <c r="E117" s="28"/>
      <c r="F117" s="28"/>
      <c r="G117" s="28"/>
      <c r="H117" s="28"/>
      <c r="I117" s="7"/>
      <c r="J117" s="7"/>
      <c r="K117" s="7"/>
      <c r="L117" s="7"/>
      <c r="M117" s="7"/>
      <c r="N117" s="7"/>
      <c r="O117" s="7"/>
      <c r="P117" s="7"/>
      <c r="Q117" s="7"/>
      <c r="R117" s="7"/>
      <c r="S117" s="7"/>
      <c r="T117" s="7"/>
      <c r="U117" s="7"/>
      <c r="V117" s="7"/>
    </row>
    <row r="118" spans="1:8" s="5" customFormat="1" ht="25.5">
      <c r="A118" s="102"/>
      <c r="B118" s="110" t="s">
        <v>276</v>
      </c>
      <c r="C118" s="28"/>
      <c r="D118" s="28"/>
      <c r="E118" s="28"/>
      <c r="F118" s="28"/>
      <c r="G118" s="28"/>
      <c r="H118" s="28"/>
    </row>
    <row r="119" spans="1:8" ht="25.5">
      <c r="A119" s="96" t="s">
        <v>319</v>
      </c>
      <c r="B119" s="119" t="s">
        <v>320</v>
      </c>
      <c r="C119" s="26">
        <f aca="true" t="shared" si="38" ref="C119:H119">+C120+C121+C122</f>
        <v>0</v>
      </c>
      <c r="D119" s="26">
        <f t="shared" si="38"/>
        <v>12174</v>
      </c>
      <c r="E119" s="26">
        <f t="shared" si="38"/>
        <v>11906</v>
      </c>
      <c r="F119" s="26">
        <f t="shared" si="38"/>
        <v>5616.35</v>
      </c>
      <c r="G119" s="26">
        <f t="shared" si="38"/>
        <v>5587.2</v>
      </c>
      <c r="H119" s="26">
        <f t="shared" si="38"/>
        <v>1172.24</v>
      </c>
    </row>
    <row r="120" spans="1:8" ht="12.75">
      <c r="A120" s="102"/>
      <c r="B120" s="103" t="s">
        <v>375</v>
      </c>
      <c r="C120" s="28"/>
      <c r="D120" s="28">
        <v>12174</v>
      </c>
      <c r="E120" s="28">
        <v>11906</v>
      </c>
      <c r="F120" s="28">
        <v>5616.35</v>
      </c>
      <c r="G120" s="28">
        <v>5587.2</v>
      </c>
      <c r="H120" s="28">
        <v>1172.24</v>
      </c>
    </row>
    <row r="121" spans="1:8" s="5" customFormat="1" ht="25.5">
      <c r="A121" s="102"/>
      <c r="B121" s="103" t="s">
        <v>368</v>
      </c>
      <c r="C121" s="28"/>
      <c r="D121" s="28"/>
      <c r="E121" s="28"/>
      <c r="F121" s="28"/>
      <c r="G121" s="28"/>
      <c r="H121" s="28"/>
    </row>
    <row r="122" spans="1:8" ht="25.5">
      <c r="A122" s="102"/>
      <c r="B122" s="103" t="s">
        <v>321</v>
      </c>
      <c r="C122" s="28"/>
      <c r="D122" s="28"/>
      <c r="E122" s="28"/>
      <c r="F122" s="28"/>
      <c r="G122" s="28"/>
      <c r="H122" s="28"/>
    </row>
    <row r="123" spans="1:8" ht="25.5">
      <c r="A123" s="102"/>
      <c r="B123" s="110" t="s">
        <v>276</v>
      </c>
      <c r="C123" s="28"/>
      <c r="D123" s="28"/>
      <c r="E123" s="28"/>
      <c r="F123" s="28"/>
      <c r="G123" s="28">
        <v>-10.18</v>
      </c>
      <c r="H123" s="28">
        <v>-0.26</v>
      </c>
    </row>
    <row r="124" spans="1:8" ht="25.5">
      <c r="A124" s="96" t="s">
        <v>322</v>
      </c>
      <c r="B124" s="119" t="s">
        <v>323</v>
      </c>
      <c r="C124" s="28">
        <f aca="true" t="shared" si="39" ref="C124:H124">+C125+C126</f>
        <v>0</v>
      </c>
      <c r="D124" s="28">
        <f t="shared" si="39"/>
        <v>2214</v>
      </c>
      <c r="E124" s="28">
        <f t="shared" si="39"/>
        <v>2214</v>
      </c>
      <c r="F124" s="28">
        <f t="shared" si="39"/>
        <v>1026.04</v>
      </c>
      <c r="G124" s="28">
        <f t="shared" si="39"/>
        <v>1024.05</v>
      </c>
      <c r="H124" s="28">
        <f t="shared" si="39"/>
        <v>271.14</v>
      </c>
    </row>
    <row r="125" spans="1:8" ht="12.75">
      <c r="A125" s="96"/>
      <c r="B125" s="117" t="s">
        <v>312</v>
      </c>
      <c r="C125" s="28"/>
      <c r="D125" s="28">
        <v>2212</v>
      </c>
      <c r="E125" s="28">
        <v>2212</v>
      </c>
      <c r="F125" s="28">
        <v>1024.04</v>
      </c>
      <c r="G125" s="28">
        <v>1022.48</v>
      </c>
      <c r="H125" s="28">
        <v>270.76</v>
      </c>
    </row>
    <row r="126" spans="1:8" ht="38.25">
      <c r="A126" s="102"/>
      <c r="B126" s="117" t="s">
        <v>318</v>
      </c>
      <c r="C126" s="28"/>
      <c r="D126" s="28">
        <v>2</v>
      </c>
      <c r="E126" s="28">
        <v>2</v>
      </c>
      <c r="F126" s="28">
        <v>2</v>
      </c>
      <c r="G126" s="28">
        <v>1.57</v>
      </c>
      <c r="H126" s="28">
        <v>0.38</v>
      </c>
    </row>
    <row r="127" spans="1:8" ht="25.5">
      <c r="A127" s="102"/>
      <c r="B127" s="110" t="s">
        <v>276</v>
      </c>
      <c r="C127" s="28"/>
      <c r="D127" s="28"/>
      <c r="E127" s="28"/>
      <c r="F127" s="28"/>
      <c r="G127" s="28"/>
      <c r="H127" s="28"/>
    </row>
    <row r="128" spans="1:8" ht="25.5">
      <c r="A128" s="96" t="s">
        <v>324</v>
      </c>
      <c r="B128" s="98" t="s">
        <v>370</v>
      </c>
      <c r="C128" s="28"/>
      <c r="D128" s="28">
        <v>213</v>
      </c>
      <c r="E128" s="28">
        <v>211</v>
      </c>
      <c r="F128" s="28">
        <v>115.33</v>
      </c>
      <c r="G128" s="28">
        <v>115.33</v>
      </c>
      <c r="H128" s="28">
        <v>18.52</v>
      </c>
    </row>
    <row r="129" spans="1:8" ht="25.5">
      <c r="A129" s="96"/>
      <c r="B129" s="110" t="s">
        <v>276</v>
      </c>
      <c r="C129" s="28"/>
      <c r="D129" s="28"/>
      <c r="E129" s="28"/>
      <c r="F129" s="28"/>
      <c r="G129" s="28"/>
      <c r="H129" s="28"/>
    </row>
    <row r="130" spans="1:8" ht="12.75">
      <c r="A130" s="96" t="s">
        <v>325</v>
      </c>
      <c r="B130" s="98" t="s">
        <v>326</v>
      </c>
      <c r="C130" s="27">
        <f aca="true" t="shared" si="40" ref="C130:H130">+C131+C140</f>
        <v>0</v>
      </c>
      <c r="D130" s="27">
        <f t="shared" si="40"/>
        <v>246895</v>
      </c>
      <c r="E130" s="27">
        <f t="shared" si="40"/>
        <v>247545</v>
      </c>
      <c r="F130" s="27">
        <f t="shared" si="40"/>
        <v>142427.3</v>
      </c>
      <c r="G130" s="27">
        <f t="shared" si="40"/>
        <v>142427.3</v>
      </c>
      <c r="H130" s="27">
        <f t="shared" si="40"/>
        <v>24406</v>
      </c>
    </row>
    <row r="131" spans="1:8" ht="12.75">
      <c r="A131" s="102" t="s">
        <v>327</v>
      </c>
      <c r="B131" s="104" t="s">
        <v>328</v>
      </c>
      <c r="C131" s="28">
        <f aca="true" t="shared" si="41" ref="C131:H131">C132+C134+C133</f>
        <v>0</v>
      </c>
      <c r="D131" s="28">
        <f t="shared" si="41"/>
        <v>246895</v>
      </c>
      <c r="E131" s="28">
        <f t="shared" si="41"/>
        <v>247545</v>
      </c>
      <c r="F131" s="28">
        <f t="shared" si="41"/>
        <v>142427.3</v>
      </c>
      <c r="G131" s="28">
        <f t="shared" si="41"/>
        <v>142427.3</v>
      </c>
      <c r="H131" s="28">
        <f t="shared" si="41"/>
        <v>24406</v>
      </c>
    </row>
    <row r="132" spans="1:8" ht="12.75">
      <c r="A132" s="102"/>
      <c r="B132" s="103" t="s">
        <v>282</v>
      </c>
      <c r="C132" s="28"/>
      <c r="D132" s="28">
        <v>246804</v>
      </c>
      <c r="E132" s="28">
        <v>247519</v>
      </c>
      <c r="F132" s="28">
        <v>142402</v>
      </c>
      <c r="G132" s="28">
        <v>142402</v>
      </c>
      <c r="H132" s="28">
        <v>24406</v>
      </c>
    </row>
    <row r="133" spans="1:8" ht="29.25" customHeight="1">
      <c r="A133" s="102"/>
      <c r="B133" s="111" t="s">
        <v>369</v>
      </c>
      <c r="C133" s="28"/>
      <c r="D133" s="28"/>
      <c r="E133" s="28"/>
      <c r="F133" s="28"/>
      <c r="G133" s="28"/>
      <c r="H133" s="28"/>
    </row>
    <row r="134" spans="1:8" ht="25.5">
      <c r="A134" s="102"/>
      <c r="B134" s="111" t="s">
        <v>329</v>
      </c>
      <c r="C134" s="28">
        <f>C135+C136+C137+C138</f>
        <v>0</v>
      </c>
      <c r="D134" s="28">
        <f>D135+D136+D137+D138</f>
        <v>91</v>
      </c>
      <c r="E134" s="28">
        <f>E135+E136+E137+E138</f>
        <v>26</v>
      </c>
      <c r="F134" s="28">
        <f>F135+F136+F137+F138</f>
        <v>25.3</v>
      </c>
      <c r="G134" s="28">
        <f>G135+G136+G137+G138</f>
        <v>25.3</v>
      </c>
      <c r="H134" s="28">
        <v>0</v>
      </c>
    </row>
    <row r="135" spans="1:8" ht="12.75">
      <c r="A135" s="102"/>
      <c r="B135" s="120" t="s">
        <v>330</v>
      </c>
      <c r="C135" s="28"/>
      <c r="D135" s="28">
        <v>91</v>
      </c>
      <c r="E135" s="28">
        <v>26</v>
      </c>
      <c r="F135" s="28">
        <v>25.3</v>
      </c>
      <c r="G135" s="28">
        <v>25.3</v>
      </c>
      <c r="H135" s="28">
        <v>0</v>
      </c>
    </row>
    <row r="136" spans="1:8" ht="25.5">
      <c r="A136" s="102"/>
      <c r="B136" s="120" t="s">
        <v>331</v>
      </c>
      <c r="C136" s="28"/>
      <c r="D136" s="28"/>
      <c r="E136" s="28"/>
      <c r="F136" s="28"/>
      <c r="G136" s="28"/>
      <c r="H136" s="28"/>
    </row>
    <row r="137" spans="1:8" ht="25.5">
      <c r="A137" s="102"/>
      <c r="B137" s="120" t="s">
        <v>332</v>
      </c>
      <c r="C137" s="28"/>
      <c r="D137" s="28"/>
      <c r="E137" s="28"/>
      <c r="F137" s="28"/>
      <c r="G137" s="28"/>
      <c r="H137" s="28"/>
    </row>
    <row r="138" spans="1:8" ht="25.5">
      <c r="A138" s="102"/>
      <c r="B138" s="120" t="s">
        <v>333</v>
      </c>
      <c r="C138" s="28"/>
      <c r="D138" s="28"/>
      <c r="E138" s="28"/>
      <c r="F138" s="28"/>
      <c r="G138" s="28"/>
      <c r="H138" s="28"/>
    </row>
    <row r="139" spans="1:8" ht="25.5">
      <c r="A139" s="102"/>
      <c r="B139" s="110" t="s">
        <v>276</v>
      </c>
      <c r="C139" s="28"/>
      <c r="D139" s="28"/>
      <c r="E139" s="28"/>
      <c r="F139" s="28"/>
      <c r="G139" s="28">
        <v>-463.16</v>
      </c>
      <c r="H139" s="28">
        <v>-154.54</v>
      </c>
    </row>
    <row r="140" spans="1:8" ht="12.75">
      <c r="A140" s="102" t="s">
        <v>334</v>
      </c>
      <c r="B140" s="104" t="s">
        <v>335</v>
      </c>
      <c r="C140" s="28"/>
      <c r="D140" s="28"/>
      <c r="E140" s="28"/>
      <c r="F140" s="28"/>
      <c r="G140" s="28"/>
      <c r="H140" s="28"/>
    </row>
    <row r="141" spans="1:8" ht="25.5">
      <c r="A141" s="102"/>
      <c r="B141" s="110" t="s">
        <v>276</v>
      </c>
      <c r="C141" s="28"/>
      <c r="D141" s="28"/>
      <c r="E141" s="28"/>
      <c r="F141" s="28"/>
      <c r="G141" s="28"/>
      <c r="H141" s="28"/>
    </row>
    <row r="142" spans="1:8" ht="12.75">
      <c r="A142" s="96" t="s">
        <v>336</v>
      </c>
      <c r="B142" s="98" t="s">
        <v>337</v>
      </c>
      <c r="C142" s="28"/>
      <c r="D142" s="28">
        <v>519</v>
      </c>
      <c r="E142" s="28">
        <v>510</v>
      </c>
      <c r="F142" s="28">
        <v>236.29</v>
      </c>
      <c r="G142" s="28">
        <v>233.84</v>
      </c>
      <c r="H142" s="28">
        <v>51.94</v>
      </c>
    </row>
    <row r="143" spans="1:8" ht="25.5">
      <c r="A143" s="96"/>
      <c r="B143" s="110" t="s">
        <v>276</v>
      </c>
      <c r="C143" s="28"/>
      <c r="D143" s="28"/>
      <c r="E143" s="28"/>
      <c r="F143" s="28"/>
      <c r="G143" s="28"/>
      <c r="H143" s="28"/>
    </row>
    <row r="144" spans="1:8" ht="25.5">
      <c r="A144" s="96" t="s">
        <v>338</v>
      </c>
      <c r="B144" s="98" t="s">
        <v>339</v>
      </c>
      <c r="C144" s="28"/>
      <c r="D144" s="28">
        <v>61.1</v>
      </c>
      <c r="E144" s="28">
        <v>61.1</v>
      </c>
      <c r="F144" s="28">
        <v>61.1</v>
      </c>
      <c r="G144" s="28">
        <v>61.09</v>
      </c>
      <c r="H144" s="28">
        <v>31.01</v>
      </c>
    </row>
    <row r="145" spans="1:8" ht="25.5">
      <c r="A145" s="96"/>
      <c r="B145" s="110" t="s">
        <v>276</v>
      </c>
      <c r="C145" s="28"/>
      <c r="D145" s="28"/>
      <c r="E145" s="28"/>
      <c r="F145" s="28"/>
      <c r="G145" s="28">
        <v>-8.39</v>
      </c>
      <c r="H145" s="28"/>
    </row>
    <row r="146" spans="1:8" ht="25.5">
      <c r="A146" s="121" t="s">
        <v>340</v>
      </c>
      <c r="B146" s="122" t="s">
        <v>341</v>
      </c>
      <c r="C146" s="28">
        <f aca="true" t="shared" si="42" ref="C146:H146">C145+C143+C141+C139+C129+C127+C123+C118+C114+C112+C107+C105+C103+C92+C82+C75</f>
        <v>0</v>
      </c>
      <c r="D146" s="28">
        <f t="shared" si="42"/>
        <v>0</v>
      </c>
      <c r="E146" s="28">
        <f t="shared" si="42"/>
        <v>0</v>
      </c>
      <c r="F146" s="28">
        <f t="shared" si="42"/>
        <v>0</v>
      </c>
      <c r="G146" s="28">
        <f t="shared" si="42"/>
        <v>-606.5899999999999</v>
      </c>
      <c r="H146" s="21">
        <f t="shared" si="42"/>
        <v>-174.51999999999998</v>
      </c>
    </row>
    <row r="147" spans="1:8" ht="38.25">
      <c r="A147" s="123" t="s">
        <v>342</v>
      </c>
      <c r="B147" s="124" t="s">
        <v>168</v>
      </c>
      <c r="C147" s="28">
        <f aca="true" t="shared" si="43" ref="C147:H147">+C148+C149</f>
        <v>0</v>
      </c>
      <c r="D147" s="28">
        <f t="shared" si="43"/>
        <v>0</v>
      </c>
      <c r="E147" s="28">
        <f t="shared" si="43"/>
        <v>0</v>
      </c>
      <c r="F147" s="28">
        <f t="shared" si="43"/>
        <v>0</v>
      </c>
      <c r="G147" s="28">
        <f t="shared" si="43"/>
        <v>0</v>
      </c>
      <c r="H147" s="28">
        <f t="shared" si="43"/>
        <v>0</v>
      </c>
    </row>
    <row r="148" spans="1:8" ht="12.75">
      <c r="A148" s="121" t="s">
        <v>343</v>
      </c>
      <c r="B148" s="125" t="s">
        <v>344</v>
      </c>
      <c r="C148" s="28"/>
      <c r="D148" s="28"/>
      <c r="E148" s="28"/>
      <c r="F148" s="28"/>
      <c r="G148" s="28"/>
      <c r="H148" s="28"/>
    </row>
    <row r="149" spans="1:8" ht="12.75">
      <c r="A149" s="121" t="s">
        <v>345</v>
      </c>
      <c r="B149" s="125" t="s">
        <v>346</v>
      </c>
      <c r="C149" s="28"/>
      <c r="D149" s="28"/>
      <c r="E149" s="28"/>
      <c r="F149" s="28"/>
      <c r="G149" s="28"/>
      <c r="H149" s="28"/>
    </row>
    <row r="150" spans="1:8" ht="12.75">
      <c r="A150" s="96">
        <v>68.05</v>
      </c>
      <c r="B150" s="126" t="s">
        <v>347</v>
      </c>
      <c r="C150" s="31">
        <f aca="true" t="shared" si="44" ref="C150:H152">+C151</f>
        <v>0</v>
      </c>
      <c r="D150" s="31">
        <f t="shared" si="44"/>
        <v>0</v>
      </c>
      <c r="E150" s="31">
        <f t="shared" si="44"/>
        <v>19920</v>
      </c>
      <c r="F150" s="31">
        <f t="shared" si="44"/>
        <v>10344</v>
      </c>
      <c r="G150" s="31">
        <f t="shared" si="44"/>
        <v>10269.939999999999</v>
      </c>
      <c r="H150" s="31">
        <f t="shared" si="44"/>
        <v>1729.98</v>
      </c>
    </row>
    <row r="151" spans="1:8" ht="12.75">
      <c r="A151" s="96" t="s">
        <v>348</v>
      </c>
      <c r="B151" s="126" t="s">
        <v>160</v>
      </c>
      <c r="C151" s="31">
        <f t="shared" si="44"/>
        <v>0</v>
      </c>
      <c r="D151" s="31">
        <f t="shared" si="44"/>
        <v>0</v>
      </c>
      <c r="E151" s="31">
        <f t="shared" si="44"/>
        <v>19920</v>
      </c>
      <c r="F151" s="31">
        <f t="shared" si="44"/>
        <v>10344</v>
      </c>
      <c r="G151" s="31">
        <f t="shared" si="44"/>
        <v>10269.939999999999</v>
      </c>
      <c r="H151" s="31">
        <f t="shared" si="44"/>
        <v>1729.98</v>
      </c>
    </row>
    <row r="152" spans="1:8" ht="12.75">
      <c r="A152" s="96" t="s">
        <v>349</v>
      </c>
      <c r="B152" s="98" t="s">
        <v>379</v>
      </c>
      <c r="C152" s="31">
        <f t="shared" si="44"/>
        <v>0</v>
      </c>
      <c r="D152" s="31">
        <f t="shared" si="44"/>
        <v>0</v>
      </c>
      <c r="E152" s="31">
        <f t="shared" si="44"/>
        <v>19920</v>
      </c>
      <c r="F152" s="31">
        <f t="shared" si="44"/>
        <v>10344</v>
      </c>
      <c r="G152" s="31">
        <f t="shared" si="44"/>
        <v>10269.939999999999</v>
      </c>
      <c r="H152" s="31">
        <f t="shared" si="44"/>
        <v>1729.98</v>
      </c>
    </row>
    <row r="153" spans="1:8" ht="12.75">
      <c r="A153" s="102" t="s">
        <v>350</v>
      </c>
      <c r="B153" s="127" t="s">
        <v>351</v>
      </c>
      <c r="C153" s="27">
        <f aca="true" t="shared" si="45" ref="C153:H153">C154</f>
        <v>0</v>
      </c>
      <c r="D153" s="27">
        <f t="shared" si="45"/>
        <v>0</v>
      </c>
      <c r="E153" s="27">
        <f t="shared" si="45"/>
        <v>19920</v>
      </c>
      <c r="F153" s="27">
        <f t="shared" si="45"/>
        <v>10344</v>
      </c>
      <c r="G153" s="27">
        <f t="shared" si="45"/>
        <v>10269.939999999999</v>
      </c>
      <c r="H153" s="27">
        <f t="shared" si="45"/>
        <v>1729.98</v>
      </c>
    </row>
    <row r="154" spans="1:8" ht="12.75">
      <c r="A154" s="102" t="s">
        <v>352</v>
      </c>
      <c r="B154" s="127" t="s">
        <v>353</v>
      </c>
      <c r="C154" s="27">
        <f aca="true" t="shared" si="46" ref="C154:H154">C156+C157+C158</f>
        <v>0</v>
      </c>
      <c r="D154" s="27">
        <f t="shared" si="46"/>
        <v>0</v>
      </c>
      <c r="E154" s="27">
        <f t="shared" si="46"/>
        <v>19920</v>
      </c>
      <c r="F154" s="27">
        <f t="shared" si="46"/>
        <v>10344</v>
      </c>
      <c r="G154" s="27">
        <f t="shared" si="46"/>
        <v>10269.939999999999</v>
      </c>
      <c r="H154" s="27">
        <f t="shared" si="46"/>
        <v>1729.98</v>
      </c>
    </row>
    <row r="155" spans="1:8" ht="12.75">
      <c r="A155" s="96" t="s">
        <v>354</v>
      </c>
      <c r="B155" s="126" t="s">
        <v>355</v>
      </c>
      <c r="C155" s="27">
        <f aca="true" t="shared" si="47" ref="C155:H155">C156</f>
        <v>0</v>
      </c>
      <c r="D155" s="27">
        <f t="shared" si="47"/>
        <v>0</v>
      </c>
      <c r="E155" s="27">
        <f t="shared" si="47"/>
        <v>11518</v>
      </c>
      <c r="F155" s="27">
        <f t="shared" si="47"/>
        <v>6186</v>
      </c>
      <c r="G155" s="27">
        <f t="shared" si="47"/>
        <v>6111.94</v>
      </c>
      <c r="H155" s="27">
        <f t="shared" si="47"/>
        <v>974.44</v>
      </c>
    </row>
    <row r="156" spans="1:8" ht="12.75">
      <c r="A156" s="102" t="s">
        <v>356</v>
      </c>
      <c r="B156" s="127" t="s">
        <v>357</v>
      </c>
      <c r="C156" s="28"/>
      <c r="D156" s="28"/>
      <c r="E156" s="28">
        <v>11518</v>
      </c>
      <c r="F156" s="28">
        <v>6186</v>
      </c>
      <c r="G156" s="28">
        <v>6111.94</v>
      </c>
      <c r="H156" s="28">
        <v>974.44</v>
      </c>
    </row>
    <row r="157" spans="1:8" ht="12.75">
      <c r="A157" s="102" t="s">
        <v>358</v>
      </c>
      <c r="B157" s="127" t="s">
        <v>359</v>
      </c>
      <c r="C157" s="28"/>
      <c r="D157" s="28"/>
      <c r="E157" s="28">
        <v>8402</v>
      </c>
      <c r="F157" s="28">
        <v>4158</v>
      </c>
      <c r="G157" s="28">
        <v>4158</v>
      </c>
      <c r="H157" s="28">
        <v>755.54</v>
      </c>
    </row>
    <row r="158" spans="1:8" ht="25.5">
      <c r="A158" s="121" t="s">
        <v>360</v>
      </c>
      <c r="B158" s="122" t="s">
        <v>361</v>
      </c>
      <c r="C158" s="28"/>
      <c r="D158" s="28"/>
      <c r="E158" s="28"/>
      <c r="F158" s="28"/>
      <c r="G158" s="28"/>
      <c r="H158" s="28"/>
    </row>
    <row r="159" spans="1:8" ht="12.75">
      <c r="A159" s="101" t="s">
        <v>362</v>
      </c>
      <c r="B159" s="98" t="s">
        <v>363</v>
      </c>
      <c r="C159" s="27">
        <f aca="true" t="shared" si="48" ref="C159:H159">+C160</f>
        <v>0</v>
      </c>
      <c r="D159" s="27">
        <f t="shared" si="48"/>
        <v>0</v>
      </c>
      <c r="E159" s="27">
        <f t="shared" si="48"/>
        <v>0</v>
      </c>
      <c r="F159" s="27">
        <f t="shared" si="48"/>
        <v>0</v>
      </c>
      <c r="G159" s="27">
        <f t="shared" si="48"/>
        <v>0</v>
      </c>
      <c r="H159" s="27">
        <f t="shared" si="48"/>
        <v>0</v>
      </c>
    </row>
    <row r="160" spans="1:8" ht="25.5">
      <c r="A160" s="108" t="s">
        <v>364</v>
      </c>
      <c r="B160" s="104" t="s">
        <v>365</v>
      </c>
      <c r="C160" s="128"/>
      <c r="D160" s="39"/>
      <c r="E160" s="39"/>
      <c r="F160" s="39"/>
      <c r="G160" s="33"/>
      <c r="H160" s="33"/>
    </row>
    <row r="162" spans="2:6" ht="14.25">
      <c r="B162" s="89" t="s">
        <v>147</v>
      </c>
      <c r="F162" s="89" t="s">
        <v>373</v>
      </c>
    </row>
    <row r="163" spans="2:6" ht="12.75">
      <c r="B163" s="88" t="s">
        <v>372</v>
      </c>
      <c r="F163" s="88" t="s">
        <v>374</v>
      </c>
    </row>
  </sheetData>
  <sheetProtection/>
  <protectedRanges>
    <protectedRange sqref="C1:C3" name="Zonă1_1"/>
    <protectedRange sqref="B1 B3" name="Zonă1_1_1_1_1_1"/>
    <protectedRange sqref="B2" name="Zonă1_1_1"/>
  </protectedRanges>
  <printOptions horizontalCentered="1"/>
  <pageMargins left="0.7480314960629921" right="0.7480314960629921" top="0.1968503937007874" bottom="0.1968503937007874" header="0.15748031496062992" footer="0.15748031496062992"/>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marinescu</cp:lastModifiedBy>
  <cp:lastPrinted>2015-07-15T06:58:02Z</cp:lastPrinted>
  <dcterms:created xsi:type="dcterms:W3CDTF">2015-02-12T11:23:55Z</dcterms:created>
  <dcterms:modified xsi:type="dcterms:W3CDTF">2015-07-15T07:00:22Z</dcterms:modified>
  <cp:category/>
  <cp:version/>
  <cp:contentType/>
  <cp:contentStatus/>
</cp:coreProperties>
</file>